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93841262-81D8-44E7-987F-BFD8C9C7B75E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Angebotsmischung'!$B$1:$O$97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9" i="7" l="1"/>
  <c r="I50" i="7"/>
  <c r="I51" i="7"/>
  <c r="I52" i="7"/>
  <c r="I53" i="7"/>
  <c r="I54" i="7"/>
  <c r="I55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48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G59" i="7"/>
  <c r="I40" i="7"/>
  <c r="I39" i="7"/>
  <c r="I38" i="7"/>
  <c r="K48" i="7"/>
  <c r="G47" i="7"/>
  <c r="K52" i="7"/>
  <c r="K50" i="7"/>
  <c r="D23" i="7"/>
  <c r="D19" i="7"/>
  <c r="F59" i="7"/>
  <c r="F47" i="7"/>
  <c r="E40" i="7"/>
  <c r="E39" i="7"/>
  <c r="E38" i="7"/>
  <c r="E37" i="7"/>
  <c r="N25" i="7"/>
  <c r="N21" i="7"/>
  <c r="O58" i="7" l="1"/>
  <c r="K59" i="7"/>
  <c r="K47" i="7"/>
  <c r="O90" i="7"/>
  <c r="O93" i="7"/>
  <c r="N26" i="7"/>
  <c r="N27" i="7" s="1"/>
  <c r="N28" i="7" s="1"/>
  <c r="O5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3" authorId="0" shapeId="0" xr:uid="{71968480-0EC8-48E2-ABD3-3248E61652F5}">
      <text>
        <r>
          <rPr>
            <sz val="14"/>
            <color indexed="81"/>
            <rFont val="Segoe UI"/>
            <family val="2"/>
          </rPr>
          <t>Synonym:
- Satureja vulgaris
- Calamintha clinopodium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8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1E18D1D0-9447-4DE0-BE6B-161310BC8836}">
      <text>
        <r>
          <rPr>
            <sz val="14"/>
            <color indexed="81"/>
            <rFont val="Segoe UI"/>
            <family val="2"/>
          </rPr>
          <t>Synonym:
- Knautia arvensis agg.
- Knautia sylvatica,
- Scabiosa arvensis,
- Knautia arvensis f. integrifolia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4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67DBC8B2-F9B7-4471-98E0-8F2BBDE6447C}">
      <text>
        <r>
          <rPr>
            <sz val="14"/>
            <color indexed="81"/>
            <rFont val="Segoe UI"/>
            <family val="2"/>
          </rPr>
          <t>Synonym:
- Silene flos-cuculi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7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8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CA8B0CB8-E466-4360-B08B-271A45D5BAC9}">
      <text>
        <r>
          <rPr>
            <sz val="14"/>
            <color indexed="81"/>
            <rFont val="Segoe UI"/>
            <family val="2"/>
          </rPr>
          <t>Synonym:
- Pimpinella major subsp. major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1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2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4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5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7" authorId="0" shapeId="0" xr:uid="{E806E690-A5BA-4C22-B25A-CAD67669D3CF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88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<sst xmlns="http://schemas.openxmlformats.org/spreadsheetml/2006/main" count="154" uniqueCount="109">
  <si>
    <t>[%]</t>
  </si>
  <si>
    <t>Angebot</t>
  </si>
  <si>
    <t>Lathyrus pratensis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</si>
  <si>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</si>
  <si>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</si>
  <si>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</si>
  <si>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</si>
  <si>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</si>
  <si>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</si>
  <si>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</si>
  <si>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</si>
  <si>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</si>
  <si>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</si>
  <si>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</si>
  <si>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</si>
  <si>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</si>
  <si>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</si>
  <si>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</si>
  <si>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</si>
  <si>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</si>
  <si>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</si>
  <si>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</si>
  <si>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</si>
  <si>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</si>
  <si>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</si>
  <si>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</si>
  <si>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</si>
  <si>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</si>
  <si>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</si>
  <si>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</si>
  <si>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</si>
  <si>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</si>
  <si>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</si>
  <si>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Campanula patula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</si>
  <si>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</si>
  <si>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</si>
  <si>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</si>
  <si>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</si>
  <si>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</si>
  <si>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</si>
  <si>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</si>
  <si>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</si>
  <si>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</si>
  <si>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</si>
  <si>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</si>
  <si>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Lychnis flos-cuculi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</si>
  <si>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</si>
  <si>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</si>
  <si>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</si>
  <si>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</si>
  <si>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</si>
  <si>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</si>
  <si>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Clinopodium vulgare</t>
  </si>
  <si>
    <t>Epilobium hirsutum</t>
  </si>
  <si>
    <t>Hypericum perforatum subsp. perforatum</t>
  </si>
  <si>
    <t>Hypochaeris radicata</t>
  </si>
  <si>
    <t>Knautia arvensis</t>
  </si>
  <si>
    <t>Lamium maculatum</t>
  </si>
  <si>
    <t>Linaria vulgaris</t>
  </si>
  <si>
    <t>Malva neglecta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</si>
  <si>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</si>
  <si>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</si>
  <si>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</si>
  <si>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</si>
  <si>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</si>
  <si>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</si>
  <si>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Vicia cracca</t>
  </si>
  <si>
    <t>Vicia sepium var. sepium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</si>
  <si>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21)</t>
    </r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</si>
  <si>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</si>
  <si>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</si>
  <si>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</si>
  <si>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</si>
  <si>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>Pimpinella major var. major</t>
  </si>
  <si>
    <t xml:space="preserve"> -------</t>
  </si>
  <si>
    <t>Gemisch auf Basis *RSM Wegebau 14 [LE BY] - artenreich*, Füllstoff und 1-jährige Kulturart liefern</t>
  </si>
  <si>
    <t>Gemisch auf Basis *RSM Wegebau 14 [LE BY] - artenreich* und Füllstoff liefern</t>
  </si>
  <si>
    <t>Angebotsmischung Regiosaatgut - UG 14 - Pos-Nrn. 010 / 020</t>
  </si>
  <si>
    <r>
      <t>(Angebotsmischung für Regiosaatgut auf Basis "</t>
    </r>
    <r>
      <rPr>
        <u/>
        <sz val="11"/>
        <rFont val="Arial"/>
        <family val="2"/>
      </rPr>
      <t>RSM Wegebau 14 [LE BY] - artenreich</t>
    </r>
    <r>
      <rPr>
        <sz val="11"/>
        <rFont val="Arial"/>
        <family val="2"/>
      </rPr>
      <t>" - UG 14 - für Pos-Nrn. 010 / 020)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</si>
  <si>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14 [LE BY] - artenreich“
</t>
    </r>
    <r>
      <rPr>
        <sz val="14"/>
        <rFont val="Arial"/>
        <family val="2"/>
      </rPr>
      <t>Ursprungsgebiet (UG): UG 14 – Fränkische Alb</t>
    </r>
  </si>
  <si>
    <r>
      <rPr>
        <b/>
        <sz val="48"/>
        <rFont val="Arial"/>
        <family val="2"/>
      </rPr>
      <t>UG 14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14 [LE BY] - artenreich</t>
    </r>
    <r>
      <rPr>
        <b/>
        <sz val="48"/>
        <rFont val="Arial"/>
        <family val="2"/>
      </rPr>
      <t xml:space="preserve"> </t>
    </r>
  </si>
  <si>
    <t>Basis-AM
RSM Wegebau 14 [LE BY] - artenreich</t>
  </si>
  <si>
    <r>
      <t xml:space="preserve">aus dem </t>
    </r>
    <r>
      <rPr>
        <b/>
        <u/>
        <sz val="10"/>
        <color rgb="FF000000"/>
        <rFont val="Arial"/>
        <family val="2"/>
      </rPr>
      <t>UG 14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</si>
  <si>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Gräser-Arten aus dem </t>
    </r>
    <r>
      <rPr>
        <b/>
        <u/>
        <sz val="10"/>
        <color rgb="FF000000"/>
        <rFont val="Arial"/>
        <family val="2"/>
      </rPr>
      <t>UG 14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</si>
  <si>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14</t>
    </r>
  </si>
  <si>
    <t>UG 14/12 wählen !</t>
  </si>
  <si>
    <t>angebotene UG über das Drop-down-Menü</t>
  </si>
  <si>
    <t>auszuwählen !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</si>
  <si>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</si>
  <si>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r>
      <t xml:space="preserve">Angebotsmischung
Regiosaatgut - UG 14 -
</t>
    </r>
    <r>
      <rPr>
        <sz val="11"/>
        <rFont val="Arial"/>
        <family val="2"/>
      </rPr>
      <t>und ggf. Ersatz - UG 12</t>
    </r>
    <r>
      <rPr>
        <b/>
        <sz val="14"/>
        <rFont val="Arial"/>
        <family val="2"/>
      </rPr>
      <t xml:space="preserve">
Pos-Nrn. 010 / 020</t>
    </r>
  </si>
  <si>
    <t>Die "gelb" hervorgehobenen Felder</t>
  </si>
  <si>
    <t>sind vom Bieter auszufüllen bzw. ist das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</si>
  <si>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</si>
  <si>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30,0 %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</si>
  <si>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</si>
  <si>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4"/>
        <color rgb="FF000000"/>
        <rFont val="Arial"/>
        <family val="2"/>
      </rPr>
      <t>5)</t>
    </r>
    <r>
      <rPr>
        <sz val="14"/>
        <color rgb="FF000000"/>
        <rFont val="Arial"/>
        <family val="2"/>
      </rPr>
      <t xml:space="preserve"> Die Anzahl der Kräuter-Arten aus dem</t>
    </r>
    <r>
      <rPr>
        <sz val="13"/>
        <color rgb="FF000000"/>
        <rFont val="Arial"/>
        <family val="2"/>
      </rPr>
      <t xml:space="preserve">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21</t>
    </r>
    <r>
      <rPr>
        <sz val="13"/>
        <color rgb="FF000000"/>
        <rFont val="Arial"/>
        <family val="2"/>
      </rPr>
      <t xml:space="preserve"> sein !</t>
    </r>
  </si>
  <si>
    <r>
      <rPr>
        <b/>
        <u/>
        <sz val="14"/>
        <color rgb="FF000000"/>
        <rFont val="Arial"/>
        <family val="2"/>
      </rPr>
      <t>Vordruck Nr. 14 010 1200</t>
    </r>
    <r>
      <rPr>
        <sz val="14"/>
        <color rgb="FF000000"/>
        <rFont val="Arial"/>
        <family val="2"/>
      </rPr>
      <t xml:space="preserve"> (ausfüllbar)</t>
    </r>
  </si>
  <si>
    <t>Anzahl Gräser-Arten</t>
  </si>
  <si>
    <r>
      <t xml:space="preserve"> </t>
    </r>
    <r>
      <rPr>
        <vertAlign val="superscript"/>
        <sz val="13"/>
        <color rgb="FF000000"/>
        <rFont val="Arial"/>
        <family val="2"/>
      </rPr>
      <t>3)</t>
    </r>
    <r>
      <rPr>
        <sz val="13"/>
        <color rgb="FF000000"/>
        <rFont val="Arial"/>
        <family val="2"/>
      </rPr>
      <t xml:space="preserve"> Die Anzahl der Gräser-Arten aus dem </t>
    </r>
    <r>
      <rPr>
        <u/>
        <sz val="13"/>
        <color rgb="FF000000"/>
        <rFont val="Arial"/>
        <family val="2"/>
      </rPr>
      <t>UG 14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4</t>
    </r>
    <r>
      <rPr>
        <sz val="13"/>
        <color rgb="FF000000"/>
        <rFont val="Arial"/>
        <family val="2"/>
      </rPr>
      <t xml:space="preserve"> sein !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</si>
  <si>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</si>
  <si>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</si>
  <si>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</si>
  <si>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</si>
  <si>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</si>
  <si>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rFont val="Arial"/>
        <family val="2"/>
      </rPr>
      <t>RSM Wegebau 14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</si>
  <si>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14, wobei für einzelne Arten ersatzweise auch das UG 12 zulässig ist
- Bezeichnung des UG 14: Fränkische Alb
- Artenmischung (AM) auf Basis der AM *</t>
    </r>
    <r>
      <rPr>
        <b/>
        <sz val="16"/>
        <color rgb="FF000000"/>
        <rFont val="Arial"/>
        <family val="2"/>
      </rPr>
      <t>RSM Wegebau 14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</si>
  <si>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010 / 020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</si>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</sst>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2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  <font>
      <sz val="14"/>
      <color rgb="FF000000"/>
      <name val="Calibri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left" vertical="top"/>
    </xf>
    <xf numFmtId="0" fontId="5" fillId="5" borderId="21" xfId="0" applyFont="1" applyFill="1" applyBorder="1" applyAlignment="1" applyProtection="1">
      <alignment horizontal="right" vertical="center"/>
    </xf>
    <xf numFmtId="0" fontId="5" fillId="5" borderId="23" xfId="0" applyFont="1" applyFill="1" applyBorder="1" applyAlignment="1" applyProtection="1">
      <alignment horizontal="left" vertical="top"/>
    </xf>
    <xf numFmtId="0" fontId="5" fillId="5" borderId="21" xfId="0" applyFont="1" applyFill="1" applyBorder="1" applyAlignment="1" applyProtection="1">
      <alignment horizontal="center" vertical="top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0" applyFont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0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5" xfId="0" applyNumberFormat="1" applyFont="1" applyFill="1" applyBorder="1" applyAlignment="1" applyProtection="1">
      <alignment horizontal="right" vertical="center" wrapText="1" indent="2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0" fontId="21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left" vertical="top"/>
    </xf>
    <xf numFmtId="0" fontId="46" fillId="0" borderId="25" xfId="0" applyFont="1" applyBorder="1" applyAlignment="1" applyProtection="1">
      <alignment horizontal="center" vertical="top"/>
    </xf>
    <xf numFmtId="0" fontId="50" fillId="0" borderId="25" xfId="0" applyFont="1" applyBorder="1" applyAlignment="1" applyProtection="1">
      <alignment horizontal="right" vertical="center"/>
    </xf>
    <xf numFmtId="0" fontId="50" fillId="0" borderId="21" xfId="0" applyFont="1" applyBorder="1" applyAlignment="1" applyProtection="1">
      <alignment horizontal="right" vertical="center"/>
    </xf>
    <xf numFmtId="0" fontId="50" fillId="0" borderId="22" xfId="0" applyFont="1" applyBorder="1" applyAlignment="1" applyProtection="1">
      <alignment horizontal="left" vertical="center"/>
    </xf>
    <xf numFmtId="0" fontId="50" fillId="0" borderId="23" xfId="0" applyFont="1" applyBorder="1" applyAlignment="1" applyProtection="1">
      <alignment horizontal="left" vertical="center"/>
    </xf>
    <xf numFmtId="0" fontId="46" fillId="0" borderId="23" xfId="0" applyFont="1" applyBorder="1" applyAlignment="1" applyProtection="1">
      <alignment horizontal="center" vertical="center"/>
    </xf>
    <xf numFmtId="0" fontId="50" fillId="0" borderId="17" xfId="0" applyFont="1" applyBorder="1" applyAlignment="1" applyProtection="1">
      <alignment horizontal="right" vertical="center"/>
    </xf>
    <xf numFmtId="0" fontId="50" fillId="0" borderId="18" xfId="0" applyFont="1" applyBorder="1" applyAlignment="1" applyProtection="1">
      <alignment horizontal="left" vertical="top"/>
    </xf>
    <xf numFmtId="0" fontId="50" fillId="0" borderId="19" xfId="0" applyFont="1" applyBorder="1" applyAlignment="1" applyProtection="1">
      <alignment horizontal="left" vertical="top"/>
    </xf>
    <xf numFmtId="0" fontId="50" fillId="0" borderId="20" xfId="0" applyFont="1" applyBorder="1" applyAlignment="1" applyProtection="1">
      <alignment horizontal="left" vertical="top"/>
    </xf>
    <xf numFmtId="0" fontId="50" fillId="0" borderId="0" xfId="0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right" vertical="top"/>
    </xf>
    <xf numFmtId="0" fontId="46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4" fontId="46" fillId="0" borderId="23" xfId="0" applyNumberFormat="1" applyFont="1" applyBorder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/>
    </xf>
    <xf numFmtId="4" fontId="54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1" fillId="0" borderId="42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/>
    </xf>
    <xf numFmtId="4" fontId="46" fillId="3" borderId="23" xfId="0" applyNumberFormat="1" applyFont="1" applyFill="1" applyBorder="1" applyAlignment="1" applyProtection="1">
      <alignment horizontal="center" vertical="center"/>
      <protection locked="0"/>
    </xf>
    <xf numFmtId="10" fontId="46" fillId="3" borderId="0" xfId="0" applyNumberFormat="1" applyFont="1" applyFill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5" fillId="3" borderId="0" xfId="0" applyFont="1" applyFill="1" applyBorder="1" applyAlignment="1" applyProtection="1">
      <alignment horizontal="left" vertical="top"/>
      <protection locked="0"/>
    </xf>
    <xf numFmtId="0" fontId="45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5" fillId="3" borderId="11" xfId="0" applyFont="1" applyFill="1" applyBorder="1" applyAlignment="1" applyProtection="1">
      <alignment horizontal="left" vertical="top"/>
      <protection locked="0"/>
    </xf>
    <xf numFmtId="0" fontId="45" fillId="3" borderId="12" xfId="0" applyFont="1" applyFill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60" fillId="0" borderId="0" xfId="0" applyFont="1" applyAlignment="1" applyProtection="1">
      <alignment horizontal="left" vertical="top"/>
    </xf>
    <xf numFmtId="0" fontId="60" fillId="0" borderId="0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47" fillId="0" borderId="15" xfId="0" applyFont="1" applyBorder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top" wrapText="1"/>
    </xf>
    <xf numFmtId="0" fontId="49" fillId="0" borderId="13" xfId="0" applyFont="1" applyBorder="1" applyAlignment="1" applyProtection="1">
      <alignment horizontal="left" vertical="top"/>
    </xf>
    <xf numFmtId="0" fontId="50" fillId="0" borderId="15" xfId="0" applyFont="1" applyBorder="1" applyAlignment="1" applyProtection="1">
      <alignment horizontal="left" vertical="top" wrapText="1"/>
    </xf>
    <xf numFmtId="0" fontId="52" fillId="0" borderId="0" xfId="0" applyFont="1" applyAlignment="1" applyProtection="1">
      <alignment horizontal="left" vertical="top" wrapText="1"/>
    </xf>
    <xf numFmtId="0" fontId="52" fillId="0" borderId="13" xfId="0" applyFont="1" applyBorder="1" applyAlignment="1" applyProtection="1">
      <alignment horizontal="left" vertical="top"/>
    </xf>
    <xf numFmtId="4" fontId="46" fillId="0" borderId="23" xfId="0" applyNumberFormat="1" applyFont="1" applyBorder="1" applyAlignment="1" applyProtection="1">
      <alignment horizontal="right" vertical="center"/>
    </xf>
    <xf numFmtId="0" fontId="52" fillId="0" borderId="24" xfId="0" applyFont="1" applyBorder="1" applyAlignment="1" applyProtection="1">
      <alignment horizontal="left" vertical="center"/>
    </xf>
    <xf numFmtId="4" fontId="46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/>
    </xf>
    <xf numFmtId="2" fontId="53" fillId="0" borderId="0" xfId="0" applyNumberFormat="1" applyFont="1" applyAlignment="1" applyProtection="1">
      <alignment horizontal="right" vertical="center"/>
    </xf>
    <xf numFmtId="2" fontId="52" fillId="0" borderId="0" xfId="0" applyNumberFormat="1" applyFont="1" applyAlignment="1" applyProtection="1">
      <alignment horizontal="left" vertical="top"/>
    </xf>
    <xf numFmtId="4" fontId="54" fillId="0" borderId="0" xfId="0" applyNumberFormat="1" applyFont="1" applyAlignment="1" applyProtection="1">
      <alignment horizontal="right" vertical="center"/>
    </xf>
    <xf numFmtId="165" fontId="46" fillId="3" borderId="0" xfId="0" applyNumberFormat="1" applyFont="1" applyFill="1" applyAlignment="1" applyProtection="1">
      <alignment horizontal="right" vertical="center"/>
      <protection locked="0"/>
    </xf>
    <xf numFmtId="165" fontId="52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83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7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8" customWidth="1"/>
    <col min="2" max="2" width="5.1640625" style="58" customWidth="1"/>
    <col min="3" max="3" width="6.6640625" style="58" customWidth="1"/>
    <col min="4" max="4" width="15.5" style="58" customWidth="1"/>
    <col min="5" max="5" width="39.5" style="58" customWidth="1"/>
    <col min="6" max="6" width="19.33203125" style="58" customWidth="1"/>
    <col min="7" max="7" width="17.83203125" style="58" customWidth="1"/>
    <col min="8" max="8" width="34.33203125" style="58" customWidth="1"/>
    <col min="9" max="10" width="2.83203125" style="58" customWidth="1"/>
    <col min="11" max="11" width="16.5" style="58" customWidth="1"/>
    <col min="12" max="12" width="9.33203125" style="58" customWidth="1"/>
    <col min="13" max="13" width="18.83203125" style="58" customWidth="1"/>
    <col min="14" max="14" width="2.33203125" style="58" customWidth="1"/>
    <col min="15" max="15" width="15.33203125" style="58" customWidth="1"/>
    <col min="16" max="16384" width="8.83203125" style="58"/>
  </cols>
  <sheetData>
    <row r="1" spans="2:15" ht="15.75" x14ac:dyDescent="0.2">
      <c r="B1" s="7"/>
      <c r="C1" s="8"/>
      <c r="D1" s="8"/>
      <c r="E1" s="8"/>
      <c r="F1" s="8"/>
      <c r="G1" s="8"/>
      <c r="H1" s="8"/>
      <c r="I1" s="116" t="s">
        <v>4</v>
      </c>
      <c r="J1" s="117"/>
      <c r="K1" s="117"/>
      <c r="L1" s="117"/>
      <c r="M1" s="117"/>
      <c r="N1" s="117"/>
      <c r="O1" s="118"/>
    </row>
    <row r="2" spans="2:15" ht="15.75" x14ac:dyDescent="0.2">
      <c r="B2" s="9" t="s">
        <v>5</v>
      </c>
      <c r="C2" s="102"/>
      <c r="D2" s="102"/>
      <c r="E2" s="102"/>
      <c r="F2" s="102"/>
      <c r="G2" s="102"/>
      <c r="H2" s="102"/>
      <c r="I2" s="119" t="s">
        <v>6</v>
      </c>
      <c r="J2" s="120"/>
      <c r="K2" s="120"/>
      <c r="L2" s="120"/>
      <c r="M2" s="120"/>
      <c r="N2" s="120"/>
      <c r="O2" s="121"/>
    </row>
    <row r="3" spans="2:15" ht="15.75" x14ac:dyDescent="0.2">
      <c r="B3" s="11" t="s">
        <v>99</v>
      </c>
      <c r="C3" s="102"/>
      <c r="D3" s="102"/>
      <c r="E3" s="102"/>
      <c r="F3" s="102"/>
      <c r="G3" s="102"/>
      <c r="H3" s="102"/>
      <c r="I3" s="122"/>
      <c r="J3" s="123"/>
      <c r="K3" s="123"/>
      <c r="L3" s="123"/>
      <c r="M3" s="123"/>
      <c r="N3" s="123"/>
      <c r="O3" s="124"/>
    </row>
    <row r="4" spans="2:15" ht="15.75" x14ac:dyDescent="0.2">
      <c r="B4" s="11" t="s">
        <v>7</v>
      </c>
      <c r="C4" s="102"/>
      <c r="D4" s="102"/>
      <c r="E4" s="102"/>
      <c r="F4" s="102"/>
      <c r="G4" s="102"/>
      <c r="H4" s="102"/>
      <c r="I4" s="122"/>
      <c r="J4" s="123"/>
      <c r="K4" s="123"/>
      <c r="L4" s="123"/>
      <c r="M4" s="123"/>
      <c r="N4" s="123"/>
      <c r="O4" s="124"/>
    </row>
    <row r="5" spans="2:15" ht="16.5" thickBot="1" x14ac:dyDescent="0.25">
      <c r="B5" s="12" t="s">
        <v>8</v>
      </c>
      <c r="C5" s="13"/>
      <c r="D5" s="13"/>
      <c r="E5" s="13"/>
      <c r="F5" s="13"/>
      <c r="G5" s="13"/>
      <c r="H5" s="13"/>
      <c r="I5" s="125"/>
      <c r="J5" s="126"/>
      <c r="K5" s="126"/>
      <c r="L5" s="126"/>
      <c r="M5" s="126"/>
      <c r="N5" s="126"/>
      <c r="O5" s="127"/>
    </row>
    <row r="6" spans="2:15" ht="24" customHeight="1" x14ac:dyDescent="0.2">
      <c r="B6" s="102"/>
      <c r="C6" s="102"/>
      <c r="D6" s="102"/>
      <c r="E6" s="102"/>
      <c r="F6" s="102"/>
      <c r="G6" s="102"/>
      <c r="H6" s="14"/>
      <c r="I6" s="102"/>
      <c r="J6" s="102"/>
      <c r="K6" s="102"/>
      <c r="L6" s="102"/>
      <c r="M6" s="102"/>
      <c r="N6" s="102"/>
      <c r="O6" s="102"/>
    </row>
    <row r="7" spans="2:15" s="3" customFormat="1" ht="23.25" x14ac:dyDescent="0.2">
      <c r="B7" s="15" t="s">
        <v>36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18.75" customHeight="1" x14ac:dyDescent="0.2">
      <c r="B8" s="17"/>
      <c r="C8" s="102"/>
      <c r="D8" s="102"/>
      <c r="E8" s="102"/>
      <c r="F8" s="102"/>
      <c r="G8" s="102"/>
      <c r="H8" s="102"/>
      <c r="I8" s="102"/>
      <c r="J8" s="102"/>
      <c r="K8" s="18"/>
      <c r="L8" s="102"/>
      <c r="M8" s="102"/>
      <c r="N8" s="102"/>
      <c r="O8" s="102"/>
    </row>
    <row r="9" spans="2:15" s="2" customFormat="1" ht="20.25" x14ac:dyDescent="0.2">
      <c r="B9" s="73" t="s">
        <v>9</v>
      </c>
      <c r="C9" s="10"/>
      <c r="D9" s="10"/>
      <c r="E9" s="74" t="s">
        <v>100</v>
      </c>
      <c r="F9" s="10"/>
      <c r="G9" s="10"/>
      <c r="H9" s="102"/>
      <c r="I9" s="10"/>
      <c r="J9" s="10"/>
      <c r="K9" s="89" t="s">
        <v>90</v>
      </c>
      <c r="O9" s="10"/>
    </row>
    <row r="10" spans="2:15" s="2" customFormat="1" ht="27.75" customHeight="1" x14ac:dyDescent="0.2">
      <c r="B10" s="73"/>
      <c r="C10" s="10"/>
      <c r="D10" s="10"/>
      <c r="E10" s="74" t="s">
        <v>28</v>
      </c>
      <c r="F10" s="10"/>
      <c r="G10" s="10"/>
      <c r="H10" s="10"/>
      <c r="I10" s="10"/>
      <c r="J10" s="10"/>
      <c r="K10" s="89" t="s">
        <v>91</v>
      </c>
      <c r="O10" s="10"/>
    </row>
    <row r="11" spans="2:15" s="2" customFormat="1" ht="27" customHeight="1" x14ac:dyDescent="0.2">
      <c r="B11" s="90" t="s">
        <v>10</v>
      </c>
      <c r="C11" s="91"/>
      <c r="D11" s="91"/>
      <c r="E11" s="92" t="s">
        <v>101</v>
      </c>
      <c r="F11" s="10"/>
      <c r="G11" s="10"/>
      <c r="H11" s="10"/>
      <c r="I11" s="10"/>
      <c r="J11" s="10"/>
      <c r="K11" s="89" t="s">
        <v>86</v>
      </c>
      <c r="L11" s="10"/>
      <c r="M11" s="10"/>
      <c r="N11" s="10"/>
      <c r="O11" s="10"/>
    </row>
    <row r="12" spans="2:15" s="2" customFormat="1" ht="27" customHeight="1" x14ac:dyDescent="0.2">
      <c r="B12" s="90" t="s">
        <v>11</v>
      </c>
      <c r="C12" s="91"/>
      <c r="D12" s="91"/>
      <c r="E12" s="92" t="s">
        <v>102</v>
      </c>
      <c r="F12" s="10"/>
      <c r="G12" s="10"/>
      <c r="H12" s="10"/>
      <c r="I12" s="10"/>
      <c r="J12" s="10"/>
      <c r="K12" s="89" t="s">
        <v>87</v>
      </c>
      <c r="L12" s="10"/>
      <c r="M12" s="10"/>
      <c r="N12" s="10"/>
      <c r="O12" s="10"/>
    </row>
    <row r="13" spans="2:15" s="2" customFormat="1" ht="26.25" customHeight="1" x14ac:dyDescent="0.2">
      <c r="B13" s="90" t="s">
        <v>12</v>
      </c>
      <c r="C13" s="91"/>
      <c r="D13" s="91"/>
      <c r="E13" s="92" t="s">
        <v>103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6.25" customHeight="1" x14ac:dyDescent="0.2">
      <c r="B14" s="90" t="s">
        <v>13</v>
      </c>
      <c r="C14" s="91"/>
      <c r="D14" s="91"/>
      <c r="E14" s="92" t="s">
        <v>48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</row>
    <row r="16" spans="2:15" s="1" customFormat="1" ht="21.75" customHeight="1" x14ac:dyDescent="0.2">
      <c r="B16" s="19"/>
      <c r="C16" s="19"/>
      <c r="D16" s="20" t="s">
        <v>14</v>
      </c>
      <c r="E16" s="110" t="s">
        <v>15</v>
      </c>
      <c r="F16" s="21"/>
      <c r="G16" s="21"/>
      <c r="H16" s="21"/>
      <c r="I16" s="21"/>
      <c r="J16" s="21"/>
      <c r="K16" s="20" t="s">
        <v>16</v>
      </c>
      <c r="L16" s="20" t="s">
        <v>17</v>
      </c>
      <c r="M16" s="112" t="s">
        <v>18</v>
      </c>
      <c r="N16" s="178" t="s">
        <v>19</v>
      </c>
      <c r="O16" s="179"/>
    </row>
    <row r="17" spans="2:15" s="1" customFormat="1" ht="18.75" customHeight="1" x14ac:dyDescent="0.2">
      <c r="B17" s="19"/>
      <c r="C17" s="19"/>
      <c r="D17" s="22"/>
      <c r="E17" s="111" t="s">
        <v>20</v>
      </c>
      <c r="F17" s="23"/>
      <c r="G17" s="23"/>
      <c r="H17" s="23"/>
      <c r="I17" s="23"/>
      <c r="J17" s="23"/>
      <c r="K17" s="24"/>
      <c r="L17" s="24"/>
      <c r="M17" s="113" t="s">
        <v>21</v>
      </c>
      <c r="N17" s="164" t="s">
        <v>21</v>
      </c>
      <c r="O17" s="165"/>
    </row>
    <row r="18" spans="2:15" ht="15" x14ac:dyDescent="0.2">
      <c r="B18" s="102"/>
      <c r="C18" s="102"/>
      <c r="D18" s="25"/>
      <c r="E18" s="26"/>
      <c r="F18" s="27"/>
      <c r="G18" s="27"/>
      <c r="H18" s="27"/>
      <c r="I18" s="27"/>
      <c r="J18" s="27"/>
      <c r="K18" s="27"/>
      <c r="L18" s="27"/>
      <c r="M18" s="27"/>
      <c r="N18" s="183"/>
      <c r="O18" s="184"/>
    </row>
    <row r="19" spans="2:15" s="2" customFormat="1" ht="25.5" customHeight="1" x14ac:dyDescent="0.2">
      <c r="B19" s="10"/>
      <c r="C19" s="10"/>
      <c r="D19" s="75" t="str">
        <f>"010  "</f>
        <v xml:space="preserve">010  </v>
      </c>
      <c r="E19" s="185" t="s">
        <v>75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7"/>
    </row>
    <row r="20" spans="2:15" ht="351.75" customHeight="1" x14ac:dyDescent="0.2">
      <c r="B20" s="102"/>
      <c r="C20" s="102"/>
      <c r="D20" s="76"/>
      <c r="E20" s="188" t="s">
        <v>104</v>
      </c>
      <c r="F20" s="189"/>
      <c r="G20" s="189"/>
      <c r="H20" s="189"/>
      <c r="I20" s="189"/>
      <c r="J20" s="189"/>
      <c r="K20" s="189"/>
      <c r="L20" s="189"/>
      <c r="M20" s="189"/>
      <c r="N20" s="189"/>
      <c r="O20" s="190"/>
    </row>
    <row r="21" spans="2:15" s="2" customFormat="1" ht="25.5" customHeight="1" x14ac:dyDescent="0.2">
      <c r="B21" s="10"/>
      <c r="C21" s="10"/>
      <c r="D21" s="77"/>
      <c r="E21" s="78"/>
      <c r="F21" s="79"/>
      <c r="G21" s="79"/>
      <c r="H21" s="79"/>
      <c r="I21" s="79"/>
      <c r="J21" s="79"/>
      <c r="K21" s="93">
        <v>0</v>
      </c>
      <c r="L21" s="80" t="s">
        <v>22</v>
      </c>
      <c r="M21" s="114"/>
      <c r="N21" s="191">
        <f>ROUND(K21*M21,2)</f>
        <v>0</v>
      </c>
      <c r="O21" s="192"/>
    </row>
    <row r="22" spans="2:15" ht="20.25" x14ac:dyDescent="0.2">
      <c r="B22" s="102"/>
      <c r="C22" s="102"/>
      <c r="D22" s="81"/>
      <c r="E22" s="82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2:15" s="2" customFormat="1" ht="25.5" customHeight="1" x14ac:dyDescent="0.2">
      <c r="B23" s="10"/>
      <c r="C23" s="10"/>
      <c r="D23" s="75" t="str">
        <f>"020  "</f>
        <v xml:space="preserve">020  </v>
      </c>
      <c r="E23" s="185" t="s">
        <v>76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7"/>
    </row>
    <row r="24" spans="2:15" ht="312.75" customHeight="1" x14ac:dyDescent="0.2">
      <c r="B24" s="102"/>
      <c r="C24" s="102"/>
      <c r="D24" s="76"/>
      <c r="E24" s="188" t="s">
        <v>105</v>
      </c>
      <c r="F24" s="189"/>
      <c r="G24" s="189"/>
      <c r="H24" s="189"/>
      <c r="I24" s="189"/>
      <c r="J24" s="189"/>
      <c r="K24" s="189"/>
      <c r="L24" s="189"/>
      <c r="M24" s="189"/>
      <c r="N24" s="189"/>
      <c r="O24" s="190"/>
    </row>
    <row r="25" spans="2:15" s="2" customFormat="1" ht="25.5" customHeight="1" x14ac:dyDescent="0.2">
      <c r="B25" s="10"/>
      <c r="C25" s="10"/>
      <c r="D25" s="77"/>
      <c r="E25" s="78"/>
      <c r="F25" s="79"/>
      <c r="G25" s="79"/>
      <c r="H25" s="79"/>
      <c r="I25" s="79"/>
      <c r="J25" s="79"/>
      <c r="K25" s="93">
        <v>0</v>
      </c>
      <c r="L25" s="80" t="s">
        <v>22</v>
      </c>
      <c r="M25" s="114"/>
      <c r="N25" s="191">
        <f>ROUND(K25*M25,2)</f>
        <v>0</v>
      </c>
      <c r="O25" s="192"/>
    </row>
    <row r="26" spans="2:15" s="2" customFormat="1" ht="25.5" customHeight="1" x14ac:dyDescent="0.2">
      <c r="B26" s="10"/>
      <c r="C26" s="10"/>
      <c r="D26" s="85"/>
      <c r="E26" s="86"/>
      <c r="F26" s="86"/>
      <c r="G26" s="86"/>
      <c r="H26" s="86"/>
      <c r="I26" s="86"/>
      <c r="J26" s="86"/>
      <c r="K26" s="86"/>
      <c r="L26" s="86"/>
      <c r="M26" s="87" t="s">
        <v>23</v>
      </c>
      <c r="N26" s="193">
        <f>N21+N25</f>
        <v>0</v>
      </c>
      <c r="O26" s="194"/>
    </row>
    <row r="27" spans="2:15" s="2" customFormat="1" ht="25.5" customHeight="1" x14ac:dyDescent="0.2">
      <c r="B27" s="10"/>
      <c r="C27" s="10"/>
      <c r="D27" s="85"/>
      <c r="E27" s="86"/>
      <c r="F27" s="86"/>
      <c r="G27" s="86"/>
      <c r="H27" s="86"/>
      <c r="I27" s="86"/>
      <c r="J27" s="86"/>
      <c r="K27" s="86"/>
      <c r="L27" s="88" t="s">
        <v>26</v>
      </c>
      <c r="M27" s="115"/>
      <c r="N27" s="195">
        <f>ROUND(N26*M27,2)</f>
        <v>0</v>
      </c>
      <c r="O27" s="196"/>
    </row>
    <row r="28" spans="2:15" s="2" customFormat="1" ht="25.5" customHeight="1" x14ac:dyDescent="0.2">
      <c r="B28" s="10"/>
      <c r="C28" s="10"/>
      <c r="D28" s="86"/>
      <c r="E28" s="86"/>
      <c r="F28" s="86"/>
      <c r="G28" s="86"/>
      <c r="H28" s="86"/>
      <c r="I28" s="86"/>
      <c r="J28" s="86"/>
      <c r="K28" s="86"/>
      <c r="L28" s="86"/>
      <c r="M28" s="87" t="s">
        <v>24</v>
      </c>
      <c r="N28" s="197">
        <f>N26+N27</f>
        <v>0</v>
      </c>
      <c r="O28" s="194"/>
    </row>
    <row r="29" spans="2:15" s="2" customFormat="1" ht="20.25" x14ac:dyDescent="0.2">
      <c r="B29" s="10"/>
      <c r="C29" s="10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95"/>
      <c r="O29" s="94"/>
    </row>
    <row r="30" spans="2:15" s="2" customFormat="1" ht="20.25" x14ac:dyDescent="0.2">
      <c r="B30" s="10"/>
      <c r="C30" s="10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2:15" s="2" customFormat="1" ht="25.5" customHeight="1" x14ac:dyDescent="0.2">
      <c r="B31" s="10"/>
      <c r="C31" s="10"/>
      <c r="D31" s="86"/>
      <c r="E31" s="86"/>
      <c r="F31" s="86"/>
      <c r="G31" s="86"/>
      <c r="H31" s="86"/>
      <c r="I31" s="86"/>
      <c r="J31" s="86"/>
      <c r="K31" s="86"/>
      <c r="L31" s="86"/>
      <c r="M31" s="88" t="s">
        <v>27</v>
      </c>
      <c r="N31" s="198"/>
      <c r="O31" s="199"/>
    </row>
    <row r="32" spans="2:15" x14ac:dyDescent="0.2"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</row>
    <row r="33" spans="2:15" ht="6" customHeight="1" x14ac:dyDescent="0.2"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</row>
    <row r="34" spans="2:15" ht="18" x14ac:dyDescent="0.2">
      <c r="B34" s="180" t="s">
        <v>96</v>
      </c>
      <c r="C34" s="180"/>
      <c r="D34" s="181"/>
      <c r="E34" s="181"/>
      <c r="F34" s="182" t="s">
        <v>77</v>
      </c>
      <c r="G34" s="182"/>
      <c r="H34" s="182"/>
      <c r="I34" s="182"/>
      <c r="J34" s="182"/>
      <c r="K34" s="182"/>
      <c r="L34" s="182"/>
      <c r="M34" s="182"/>
      <c r="N34" s="182"/>
      <c r="O34" s="182"/>
    </row>
    <row r="35" spans="2:15" ht="14.25" x14ac:dyDescent="0.2">
      <c r="B35" s="101"/>
      <c r="C35" s="101"/>
      <c r="D35" s="101"/>
      <c r="E35" s="101"/>
      <c r="F35" s="172" t="s">
        <v>78</v>
      </c>
      <c r="G35" s="172"/>
      <c r="H35" s="172"/>
      <c r="I35" s="172"/>
      <c r="J35" s="172"/>
      <c r="K35" s="172"/>
      <c r="L35" s="172"/>
      <c r="M35" s="172"/>
      <c r="N35" s="172"/>
      <c r="O35" s="172"/>
    </row>
    <row r="36" spans="2:15" ht="13.5" thickBot="1" x14ac:dyDescent="0.25"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</row>
    <row r="37" spans="2:15" ht="15.75" x14ac:dyDescent="0.2">
      <c r="B37" s="28" t="s">
        <v>25</v>
      </c>
      <c r="C37" s="29"/>
      <c r="D37" s="29"/>
      <c r="E37" s="146" t="str">
        <f>B3</f>
        <v>Teilnehmergemeinschaft Musterdorf 2</v>
      </c>
      <c r="F37" s="147"/>
      <c r="G37" s="147"/>
      <c r="H37" s="98"/>
      <c r="I37" s="116" t="s">
        <v>4</v>
      </c>
      <c r="J37" s="173"/>
      <c r="K37" s="173"/>
      <c r="L37" s="173"/>
      <c r="M37" s="173"/>
      <c r="N37" s="173"/>
      <c r="O37" s="174"/>
    </row>
    <row r="38" spans="2:15" ht="15.75" x14ac:dyDescent="0.2">
      <c r="B38" s="9" t="s">
        <v>11</v>
      </c>
      <c r="C38" s="101"/>
      <c r="D38" s="101"/>
      <c r="E38" s="148" t="str">
        <f>IF(E12&lt;&gt;0,E12,"")</f>
        <v>7-LE-501a-23-BV</v>
      </c>
      <c r="F38" s="149"/>
      <c r="G38" s="149"/>
      <c r="H38" s="99"/>
      <c r="I38" s="158" t="str">
        <f>IF(I3&lt;&gt;0,I3,"")</f>
        <v/>
      </c>
      <c r="J38" s="159"/>
      <c r="K38" s="159"/>
      <c r="L38" s="159"/>
      <c r="M38" s="159"/>
      <c r="N38" s="159"/>
      <c r="O38" s="160"/>
    </row>
    <row r="39" spans="2:15" ht="15.75" x14ac:dyDescent="0.2">
      <c r="B39" s="9" t="s">
        <v>12</v>
      </c>
      <c r="C39" s="101"/>
      <c r="D39" s="101"/>
      <c r="E39" s="148" t="str">
        <f>IF(E13&lt;&gt;0,E13,"")</f>
        <v>97999 Musterhausen, OT Musterdorf</v>
      </c>
      <c r="F39" s="149"/>
      <c r="G39" s="149"/>
      <c r="H39" s="99"/>
      <c r="I39" s="158" t="str">
        <f>IF(I4&lt;&gt;0,I4,"")</f>
        <v/>
      </c>
      <c r="J39" s="159"/>
      <c r="K39" s="159"/>
      <c r="L39" s="159"/>
      <c r="M39" s="159"/>
      <c r="N39" s="159"/>
      <c r="O39" s="160"/>
    </row>
    <row r="40" spans="2:15" ht="16.5" thickBot="1" x14ac:dyDescent="0.25">
      <c r="B40" s="30" t="s">
        <v>13</v>
      </c>
      <c r="C40" s="31"/>
      <c r="D40" s="31"/>
      <c r="E40" s="150" t="str">
        <f>IF(E14&lt;&gt;0,E14,"")</f>
        <v xml:space="preserve">10.10.2023 bis 21.10.2023 </v>
      </c>
      <c r="F40" s="151"/>
      <c r="G40" s="151"/>
      <c r="H40" s="100"/>
      <c r="I40" s="161" t="str">
        <f>IF(I5&lt;&gt;0,I5,"")</f>
        <v/>
      </c>
      <c r="J40" s="162"/>
      <c r="K40" s="162"/>
      <c r="L40" s="162"/>
      <c r="M40" s="162"/>
      <c r="N40" s="162"/>
      <c r="O40" s="163"/>
    </row>
    <row r="41" spans="2:15" ht="8.25" customHeight="1" x14ac:dyDescent="0.2"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</row>
    <row r="42" spans="2:15" ht="111.75" customHeight="1" x14ac:dyDescent="0.2">
      <c r="B42" s="166" t="s">
        <v>106</v>
      </c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</row>
    <row r="43" spans="2:15" ht="42" customHeight="1" x14ac:dyDescent="0.2">
      <c r="B43" s="168" t="s">
        <v>79</v>
      </c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</row>
    <row r="44" spans="2:15" ht="166.5" customHeight="1" x14ac:dyDescent="0.2">
      <c r="B44" s="169" t="s">
        <v>80</v>
      </c>
      <c r="C44" s="170"/>
      <c r="D44" s="170"/>
      <c r="E44" s="171"/>
      <c r="F44" s="53" t="s">
        <v>81</v>
      </c>
      <c r="G44" s="132" t="s">
        <v>89</v>
      </c>
      <c r="H44" s="133"/>
      <c r="I44" s="101"/>
      <c r="J44" s="101"/>
      <c r="K44" s="101"/>
      <c r="L44" s="101"/>
      <c r="M44" s="101"/>
      <c r="N44" s="101"/>
      <c r="O44" s="101"/>
    </row>
    <row r="45" spans="2:15" ht="18" x14ac:dyDescent="0.2">
      <c r="B45" s="137"/>
      <c r="C45" s="138"/>
      <c r="D45" s="138"/>
      <c r="E45" s="139"/>
      <c r="F45" s="32" t="s">
        <v>47</v>
      </c>
      <c r="G45" s="132" t="s">
        <v>1</v>
      </c>
      <c r="H45" s="133"/>
      <c r="I45" s="101"/>
      <c r="J45" s="101"/>
      <c r="K45" s="101"/>
      <c r="L45" s="33"/>
      <c r="M45" s="101"/>
      <c r="N45" s="101"/>
      <c r="O45" s="101"/>
    </row>
    <row r="46" spans="2:15" ht="60" customHeight="1" thickBot="1" x14ac:dyDescent="0.25">
      <c r="B46" s="134" t="s">
        <v>49</v>
      </c>
      <c r="C46" s="135"/>
      <c r="D46" s="135"/>
      <c r="E46" s="136"/>
      <c r="F46" s="34" t="s">
        <v>0</v>
      </c>
      <c r="G46" s="52" t="s">
        <v>31</v>
      </c>
      <c r="H46" s="35" t="s">
        <v>107</v>
      </c>
      <c r="I46" s="101"/>
      <c r="J46" s="101"/>
      <c r="K46" s="101"/>
      <c r="L46" s="101"/>
      <c r="M46" s="101"/>
      <c r="N46" s="101"/>
      <c r="O46" s="101"/>
    </row>
    <row r="47" spans="2:15" ht="19.5" thickBot="1" x14ac:dyDescent="0.25">
      <c r="B47" s="154" t="s">
        <v>29</v>
      </c>
      <c r="C47" s="154"/>
      <c r="D47" s="154"/>
      <c r="E47" s="154"/>
      <c r="F47" s="36">
        <f>SUM(F48:F55)</f>
        <v>70</v>
      </c>
      <c r="G47" s="37">
        <f>G48+G49+G50+G51+G52+G53+G54+G55</f>
        <v>0</v>
      </c>
      <c r="H47" s="72"/>
      <c r="I47" s="38"/>
      <c r="J47" s="38"/>
      <c r="K47" s="47" t="str">
        <f>IF(OR(G47=0,G47=F47),"","NICHT ZULÄSSIG; der Gräser-Anteil muss 70,0 % betragen !")</f>
        <v/>
      </c>
      <c r="L47" s="101"/>
      <c r="M47" s="101"/>
      <c r="N47" s="101"/>
      <c r="O47" s="101"/>
    </row>
    <row r="48" spans="2:15" ht="21" x14ac:dyDescent="0.2">
      <c r="B48" s="155" t="s">
        <v>70</v>
      </c>
      <c r="C48" s="156"/>
      <c r="D48" s="156"/>
      <c r="E48" s="157"/>
      <c r="F48" s="39">
        <v>14</v>
      </c>
      <c r="G48" s="5">
        <v>0</v>
      </c>
      <c r="H48" s="108" t="s">
        <v>85</v>
      </c>
      <c r="I48" s="38">
        <f>IF(OR(H48="UG 14/12 wählen !",H48=""),0,IF(G48-F48&gt;=0,1,0))</f>
        <v>0</v>
      </c>
      <c r="J48" s="38">
        <f t="shared" ref="J48:J55" si="0">IF(AND(G48&gt;=F48,H48="UG 14"),1,0)</f>
        <v>0</v>
      </c>
      <c r="K48" s="47" t="str">
        <f>IF(G48&lt;F48,"A-Kriterium; Art muss mit mind. 14,0 % angeboten werden !","")</f>
        <v>A-Kriterium; Art muss mit mind. 14,0 % angeboten werden !</v>
      </c>
      <c r="L48" s="101"/>
      <c r="M48" s="101"/>
      <c r="N48" s="101"/>
      <c r="O48" s="101"/>
    </row>
    <row r="49" spans="2:15" ht="18" x14ac:dyDescent="0.2">
      <c r="B49" s="131" t="s">
        <v>30</v>
      </c>
      <c r="C49" s="131"/>
      <c r="D49" s="131"/>
      <c r="E49" s="131"/>
      <c r="F49" s="39">
        <v>9</v>
      </c>
      <c r="G49" s="4">
        <v>0</v>
      </c>
      <c r="H49" s="108" t="s">
        <v>85</v>
      </c>
      <c r="I49" s="38">
        <f t="shared" ref="I49:I90" si="1">IF(OR(H49="UG 14/12 wählen !",H49=""),0,IF(G49-F49&gt;=0,1,0))</f>
        <v>0</v>
      </c>
      <c r="J49" s="38">
        <f t="shared" si="0"/>
        <v>0</v>
      </c>
      <c r="K49" s="101"/>
      <c r="L49" s="101"/>
      <c r="M49" s="101"/>
      <c r="N49" s="101"/>
      <c r="O49" s="101"/>
    </row>
    <row r="50" spans="2:15" ht="21" x14ac:dyDescent="0.2">
      <c r="B50" s="130" t="s">
        <v>71</v>
      </c>
      <c r="C50" s="130"/>
      <c r="D50" s="130"/>
      <c r="E50" s="130"/>
      <c r="F50" s="39">
        <v>10</v>
      </c>
      <c r="G50" s="4">
        <v>0</v>
      </c>
      <c r="H50" s="108" t="s">
        <v>85</v>
      </c>
      <c r="I50" s="38">
        <f t="shared" si="1"/>
        <v>0</v>
      </c>
      <c r="J50" s="38">
        <f t="shared" si="0"/>
        <v>0</v>
      </c>
      <c r="K50" s="47" t="str">
        <f>IF(G50&lt;F50,"A-Kriterium; Art muss mit mind. 10,0 % angeboten werden !","")</f>
        <v>A-Kriterium; Art muss mit mind. 10,0 % angeboten werden !</v>
      </c>
      <c r="L50" s="101"/>
      <c r="M50" s="101"/>
      <c r="N50" s="101"/>
      <c r="O50" s="101"/>
    </row>
    <row r="51" spans="2:15" ht="18" x14ac:dyDescent="0.2">
      <c r="B51" s="130" t="s">
        <v>46</v>
      </c>
      <c r="C51" s="130"/>
      <c r="D51" s="130"/>
      <c r="E51" s="130"/>
      <c r="F51" s="39">
        <v>2</v>
      </c>
      <c r="G51" s="4">
        <v>0</v>
      </c>
      <c r="H51" s="108" t="s">
        <v>85</v>
      </c>
      <c r="I51" s="38">
        <f t="shared" si="1"/>
        <v>0</v>
      </c>
      <c r="J51" s="38">
        <f t="shared" si="0"/>
        <v>0</v>
      </c>
      <c r="K51" s="40"/>
      <c r="L51" s="101"/>
      <c r="M51" s="101"/>
      <c r="N51" s="101"/>
      <c r="O51" s="101"/>
    </row>
    <row r="52" spans="2:15" ht="21" x14ac:dyDescent="0.2">
      <c r="B52" s="130" t="s">
        <v>72</v>
      </c>
      <c r="C52" s="130"/>
      <c r="D52" s="130"/>
      <c r="E52" s="130"/>
      <c r="F52" s="39">
        <v>30</v>
      </c>
      <c r="G52" s="4">
        <v>0</v>
      </c>
      <c r="H52" s="108" t="s">
        <v>85</v>
      </c>
      <c r="I52" s="38">
        <f t="shared" si="1"/>
        <v>0</v>
      </c>
      <c r="J52" s="38">
        <f t="shared" si="0"/>
        <v>0</v>
      </c>
      <c r="K52" s="47" t="str">
        <f>IF(G52&lt;F52,"A-Kriterium; Art muss mit mind. 30,0 % angeboten werden !","")</f>
        <v>A-Kriterium; Art muss mit mind. 30,0 % angeboten werden !</v>
      </c>
      <c r="L52" s="101"/>
      <c r="M52" s="101"/>
      <c r="N52" s="101"/>
      <c r="O52" s="101"/>
    </row>
    <row r="53" spans="2:15" ht="18" x14ac:dyDescent="0.2">
      <c r="B53" s="141" t="s">
        <v>50</v>
      </c>
      <c r="C53" s="141"/>
      <c r="D53" s="141"/>
      <c r="E53" s="141"/>
      <c r="F53" s="39">
        <v>5</v>
      </c>
      <c r="G53" s="61">
        <v>0</v>
      </c>
      <c r="H53" s="108" t="s">
        <v>85</v>
      </c>
      <c r="I53" s="38">
        <f t="shared" si="1"/>
        <v>0</v>
      </c>
      <c r="J53" s="38">
        <f t="shared" si="0"/>
        <v>0</v>
      </c>
      <c r="K53" s="60" t="s">
        <v>97</v>
      </c>
      <c r="L53" s="101"/>
      <c r="M53" s="101"/>
      <c r="N53" s="101"/>
      <c r="O53" s="101"/>
    </row>
    <row r="54" spans="2:15" ht="18" x14ac:dyDescent="0.2">
      <c r="B54" s="142" t="s">
        <v>74</v>
      </c>
      <c r="C54" s="142"/>
      <c r="D54" s="142"/>
      <c r="E54" s="142"/>
      <c r="F54" s="62"/>
      <c r="G54" s="103"/>
      <c r="H54" s="41"/>
      <c r="I54" s="38">
        <f t="shared" si="1"/>
        <v>0</v>
      </c>
      <c r="J54" s="38">
        <f t="shared" si="0"/>
        <v>0</v>
      </c>
      <c r="K54" s="48" t="s">
        <v>82</v>
      </c>
      <c r="L54" s="101"/>
      <c r="M54" s="101"/>
      <c r="N54" s="101"/>
      <c r="O54" s="101"/>
    </row>
    <row r="55" spans="2:15" ht="18.75" customHeight="1" thickBot="1" x14ac:dyDescent="0.3">
      <c r="B55" s="142" t="s">
        <v>74</v>
      </c>
      <c r="C55" s="142"/>
      <c r="D55" s="142"/>
      <c r="E55" s="142"/>
      <c r="F55" s="62"/>
      <c r="G55" s="104"/>
      <c r="H55" s="59"/>
      <c r="I55" s="38">
        <f t="shared" si="1"/>
        <v>0</v>
      </c>
      <c r="J55" s="38">
        <f t="shared" si="0"/>
        <v>0</v>
      </c>
      <c r="K55" s="152" t="s">
        <v>88</v>
      </c>
      <c r="L55" s="153"/>
      <c r="M55" s="153"/>
      <c r="N55" s="44"/>
      <c r="O55" s="45">
        <f>SUM(I48:I55)</f>
        <v>0</v>
      </c>
    </row>
    <row r="56" spans="2:15" ht="8.25" customHeight="1" x14ac:dyDescent="0.2">
      <c r="B56" s="143"/>
      <c r="C56" s="143"/>
      <c r="D56" s="143"/>
      <c r="E56" s="143"/>
      <c r="F56" s="66"/>
      <c r="G56" s="105"/>
      <c r="H56" s="69"/>
      <c r="I56" s="38"/>
      <c r="J56" s="63"/>
      <c r="K56" s="64"/>
      <c r="L56" s="65"/>
      <c r="M56" s="65"/>
      <c r="N56" s="65"/>
      <c r="O56" s="65"/>
    </row>
    <row r="57" spans="2:15" ht="18" customHeight="1" x14ac:dyDescent="0.2">
      <c r="B57" s="144"/>
      <c r="C57" s="144"/>
      <c r="D57" s="144"/>
      <c r="E57" s="144"/>
      <c r="F57" s="67"/>
      <c r="G57" s="106"/>
      <c r="H57" s="70"/>
      <c r="I57" s="38"/>
      <c r="J57" s="63"/>
      <c r="K57" s="49" t="s">
        <v>83</v>
      </c>
      <c r="L57" s="57"/>
      <c r="M57" s="57"/>
      <c r="N57" s="57"/>
      <c r="O57" s="57"/>
    </row>
    <row r="58" spans="2:15" ht="18.75" customHeight="1" thickBot="1" x14ac:dyDescent="0.3">
      <c r="B58" s="145"/>
      <c r="C58" s="145"/>
      <c r="D58" s="145"/>
      <c r="E58" s="145"/>
      <c r="F58" s="68"/>
      <c r="G58" s="107"/>
      <c r="H58" s="70"/>
      <c r="I58" s="38"/>
      <c r="J58" s="63"/>
      <c r="K58" s="43" t="s">
        <v>43</v>
      </c>
      <c r="L58" s="50"/>
      <c r="M58" s="50"/>
      <c r="N58" s="51"/>
      <c r="O58" s="45">
        <f>SUM(J48:J55)</f>
        <v>0</v>
      </c>
    </row>
    <row r="59" spans="2:15" ht="21" customHeight="1" thickBot="1" x14ac:dyDescent="0.25">
      <c r="B59" s="140" t="s">
        <v>32</v>
      </c>
      <c r="C59" s="140"/>
      <c r="D59" s="140"/>
      <c r="E59" s="140"/>
      <c r="F59" s="36">
        <f>SUM(F60:F90)</f>
        <v>30.000000000000004</v>
      </c>
      <c r="G59" s="46">
        <f>G60+G61+G62+G63+G64+G65+G66+G67+G68+G69+G70+G71+G72+G73+G74+G75+G76+G77+G78+G79+G80+G81+G82+G83+G84+G85+G86+G87+G88+G89+G90</f>
        <v>0</v>
      </c>
      <c r="H59" s="71"/>
      <c r="I59" s="38"/>
      <c r="J59" s="38"/>
      <c r="K59" s="47" t="str">
        <f>IF(OR(G59=0,G59=F59),"","NICHT ZULÄSSIG; der Kräuter-Anteil muss 30,0 % betragen !")</f>
        <v/>
      </c>
      <c r="L59" s="101"/>
      <c r="M59" s="101"/>
      <c r="N59" s="101"/>
      <c r="O59" s="101"/>
    </row>
    <row r="60" spans="2:15" ht="18" x14ac:dyDescent="0.2">
      <c r="B60" s="131" t="s">
        <v>38</v>
      </c>
      <c r="C60" s="131"/>
      <c r="D60" s="131"/>
      <c r="E60" s="131"/>
      <c r="F60" s="39">
        <v>0.5</v>
      </c>
      <c r="G60" s="5">
        <v>0</v>
      </c>
      <c r="H60" s="108" t="s">
        <v>85</v>
      </c>
      <c r="I60" s="38">
        <f t="shared" si="1"/>
        <v>0</v>
      </c>
      <c r="J60" s="38">
        <f t="shared" ref="J60:J90" si="2">IF(AND(G60&gt;=F60,H60="UG 14"),1,0)</f>
        <v>0</v>
      </c>
      <c r="K60" s="101"/>
      <c r="L60" s="101"/>
      <c r="M60" s="101"/>
      <c r="N60" s="101"/>
      <c r="O60" s="101"/>
    </row>
    <row r="61" spans="2:15" ht="18" x14ac:dyDescent="0.2">
      <c r="B61" s="131" t="s">
        <v>33</v>
      </c>
      <c r="C61" s="131"/>
      <c r="D61" s="131"/>
      <c r="E61" s="131"/>
      <c r="F61" s="39">
        <v>0.1</v>
      </c>
      <c r="G61" s="4">
        <v>0</v>
      </c>
      <c r="H61" s="108" t="s">
        <v>85</v>
      </c>
      <c r="I61" s="38">
        <f t="shared" si="1"/>
        <v>0</v>
      </c>
      <c r="J61" s="38">
        <f t="shared" si="2"/>
        <v>0</v>
      </c>
      <c r="K61" s="101"/>
      <c r="L61" s="101"/>
      <c r="M61" s="101"/>
      <c r="N61" s="101"/>
      <c r="O61" s="101"/>
    </row>
    <row r="62" spans="2:15" ht="18" x14ac:dyDescent="0.2">
      <c r="B62" s="130" t="s">
        <v>51</v>
      </c>
      <c r="C62" s="131"/>
      <c r="D62" s="131"/>
      <c r="E62" s="131"/>
      <c r="F62" s="39">
        <v>1.8</v>
      </c>
      <c r="G62" s="4">
        <v>0</v>
      </c>
      <c r="H62" s="108" t="s">
        <v>85</v>
      </c>
      <c r="I62" s="38">
        <f t="shared" si="1"/>
        <v>0</v>
      </c>
      <c r="J62" s="38">
        <f t="shared" si="2"/>
        <v>0</v>
      </c>
      <c r="K62" s="101"/>
      <c r="L62" s="101"/>
      <c r="M62" s="101"/>
      <c r="N62" s="101"/>
      <c r="O62" s="101"/>
    </row>
    <row r="63" spans="2:15" ht="18" x14ac:dyDescent="0.2">
      <c r="B63" s="130" t="s">
        <v>52</v>
      </c>
      <c r="C63" s="131"/>
      <c r="D63" s="131"/>
      <c r="E63" s="131"/>
      <c r="F63" s="39">
        <v>0.3</v>
      </c>
      <c r="G63" s="4">
        <v>0</v>
      </c>
      <c r="H63" s="108" t="s">
        <v>85</v>
      </c>
      <c r="I63" s="38">
        <f t="shared" si="1"/>
        <v>0</v>
      </c>
      <c r="J63" s="38">
        <f t="shared" si="2"/>
        <v>0</v>
      </c>
      <c r="K63" s="101"/>
      <c r="L63" s="101"/>
      <c r="M63" s="101"/>
      <c r="N63" s="101"/>
      <c r="O63" s="101"/>
    </row>
    <row r="64" spans="2:15" ht="18" x14ac:dyDescent="0.2">
      <c r="B64" s="131" t="s">
        <v>34</v>
      </c>
      <c r="C64" s="131"/>
      <c r="D64" s="131"/>
      <c r="E64" s="131"/>
      <c r="F64" s="39">
        <v>0.5</v>
      </c>
      <c r="G64" s="4">
        <v>0</v>
      </c>
      <c r="H64" s="108" t="s">
        <v>85</v>
      </c>
      <c r="I64" s="38">
        <f t="shared" si="1"/>
        <v>0</v>
      </c>
      <c r="J64" s="38">
        <f t="shared" si="2"/>
        <v>0</v>
      </c>
      <c r="K64" s="101"/>
      <c r="L64" s="101"/>
      <c r="M64" s="101"/>
      <c r="N64" s="101"/>
      <c r="O64" s="101"/>
    </row>
    <row r="65" spans="2:15" ht="18" x14ac:dyDescent="0.2">
      <c r="B65" s="131" t="s">
        <v>41</v>
      </c>
      <c r="C65" s="131"/>
      <c r="D65" s="131"/>
      <c r="E65" s="131"/>
      <c r="F65" s="39">
        <v>1.5</v>
      </c>
      <c r="G65" s="4">
        <v>0</v>
      </c>
      <c r="H65" s="108" t="s">
        <v>85</v>
      </c>
      <c r="I65" s="38">
        <f t="shared" si="1"/>
        <v>0</v>
      </c>
      <c r="J65" s="38">
        <f t="shared" si="2"/>
        <v>0</v>
      </c>
      <c r="K65" s="101"/>
      <c r="L65" s="101"/>
      <c r="M65" s="101"/>
      <c r="N65" s="101"/>
      <c r="O65" s="101"/>
    </row>
    <row r="66" spans="2:15" ht="18" x14ac:dyDescent="0.2">
      <c r="B66" s="131" t="s">
        <v>53</v>
      </c>
      <c r="C66" s="131"/>
      <c r="D66" s="131"/>
      <c r="E66" s="131"/>
      <c r="F66" s="39">
        <v>0.2</v>
      </c>
      <c r="G66" s="4">
        <v>0</v>
      </c>
      <c r="H66" s="108" t="s">
        <v>85</v>
      </c>
      <c r="I66" s="38">
        <f t="shared" si="1"/>
        <v>0</v>
      </c>
      <c r="J66" s="38">
        <f t="shared" si="2"/>
        <v>0</v>
      </c>
      <c r="K66" s="101"/>
      <c r="L66" s="101"/>
      <c r="M66" s="101"/>
      <c r="N66" s="101"/>
      <c r="O66" s="101"/>
    </row>
    <row r="67" spans="2:15" ht="18" x14ac:dyDescent="0.2">
      <c r="B67" s="130" t="s">
        <v>44</v>
      </c>
      <c r="C67" s="130"/>
      <c r="D67" s="130"/>
      <c r="E67" s="130"/>
      <c r="F67" s="39">
        <v>2.6</v>
      </c>
      <c r="G67" s="55">
        <v>0</v>
      </c>
      <c r="H67" s="108" t="s">
        <v>85</v>
      </c>
      <c r="I67" s="38">
        <f t="shared" si="1"/>
        <v>0</v>
      </c>
      <c r="J67" s="38">
        <f t="shared" si="2"/>
        <v>0</v>
      </c>
      <c r="K67" s="101"/>
      <c r="L67" s="101"/>
      <c r="M67" s="101"/>
      <c r="N67" s="101"/>
      <c r="O67" s="101"/>
    </row>
    <row r="68" spans="2:15" ht="18" x14ac:dyDescent="0.2">
      <c r="B68" s="131" t="s">
        <v>54</v>
      </c>
      <c r="C68" s="131"/>
      <c r="D68" s="131"/>
      <c r="E68" s="131"/>
      <c r="F68" s="39">
        <v>2.5</v>
      </c>
      <c r="G68" s="56">
        <v>0</v>
      </c>
      <c r="H68" s="108" t="s">
        <v>85</v>
      </c>
      <c r="I68" s="38">
        <f t="shared" si="1"/>
        <v>0</v>
      </c>
      <c r="J68" s="38">
        <f t="shared" si="2"/>
        <v>0</v>
      </c>
      <c r="K68" s="101"/>
      <c r="L68" s="101"/>
      <c r="M68" s="101"/>
      <c r="N68" s="101"/>
      <c r="O68" s="101"/>
    </row>
    <row r="69" spans="2:15" ht="18" x14ac:dyDescent="0.2">
      <c r="B69" s="131" t="s">
        <v>55</v>
      </c>
      <c r="C69" s="131"/>
      <c r="D69" s="131"/>
      <c r="E69" s="131"/>
      <c r="F69" s="39">
        <v>0.4</v>
      </c>
      <c r="G69" s="56">
        <v>0</v>
      </c>
      <c r="H69" s="108" t="s">
        <v>85</v>
      </c>
      <c r="I69" s="38">
        <f t="shared" si="1"/>
        <v>0</v>
      </c>
      <c r="J69" s="38">
        <f t="shared" si="2"/>
        <v>0</v>
      </c>
      <c r="K69" s="101"/>
      <c r="L69" s="101"/>
      <c r="M69" s="101"/>
      <c r="N69" s="101"/>
      <c r="O69" s="101"/>
    </row>
    <row r="70" spans="2:15" ht="18" x14ac:dyDescent="0.2">
      <c r="B70" s="131" t="s">
        <v>56</v>
      </c>
      <c r="C70" s="131"/>
      <c r="D70" s="131"/>
      <c r="E70" s="131"/>
      <c r="F70" s="39">
        <v>0.3</v>
      </c>
      <c r="G70" s="56">
        <v>0</v>
      </c>
      <c r="H70" s="108" t="s">
        <v>85</v>
      </c>
      <c r="I70" s="38">
        <f t="shared" si="1"/>
        <v>0</v>
      </c>
      <c r="J70" s="38">
        <f t="shared" si="2"/>
        <v>0</v>
      </c>
      <c r="K70" s="101"/>
      <c r="L70" s="101"/>
      <c r="M70" s="101"/>
      <c r="N70" s="101"/>
      <c r="O70" s="101"/>
    </row>
    <row r="71" spans="2:15" ht="18" x14ac:dyDescent="0.2">
      <c r="B71" s="131" t="s">
        <v>57</v>
      </c>
      <c r="C71" s="131"/>
      <c r="D71" s="131"/>
      <c r="E71" s="131"/>
      <c r="F71" s="39">
        <v>0.2</v>
      </c>
      <c r="G71" s="56">
        <v>0</v>
      </c>
      <c r="H71" s="108" t="s">
        <v>85</v>
      </c>
      <c r="I71" s="38">
        <f t="shared" si="1"/>
        <v>0</v>
      </c>
      <c r="J71" s="38">
        <f t="shared" si="2"/>
        <v>0</v>
      </c>
      <c r="K71" s="101"/>
      <c r="L71" s="101"/>
      <c r="M71" s="101"/>
      <c r="N71" s="101"/>
      <c r="O71" s="101"/>
    </row>
    <row r="72" spans="2:15" ht="18" x14ac:dyDescent="0.2">
      <c r="B72" s="131" t="s">
        <v>2</v>
      </c>
      <c r="C72" s="131"/>
      <c r="D72" s="131"/>
      <c r="E72" s="131"/>
      <c r="F72" s="39">
        <v>0.2</v>
      </c>
      <c r="G72" s="54">
        <v>0</v>
      </c>
      <c r="H72" s="108" t="s">
        <v>85</v>
      </c>
      <c r="I72" s="38">
        <f t="shared" si="1"/>
        <v>0</v>
      </c>
      <c r="J72" s="38">
        <f t="shared" si="2"/>
        <v>0</v>
      </c>
      <c r="K72" s="101"/>
      <c r="L72" s="101"/>
      <c r="M72" s="101"/>
      <c r="N72" s="101"/>
      <c r="O72" s="101"/>
    </row>
    <row r="73" spans="2:15" ht="18" x14ac:dyDescent="0.2">
      <c r="B73" s="130" t="s">
        <v>42</v>
      </c>
      <c r="C73" s="131"/>
      <c r="D73" s="131"/>
      <c r="E73" s="131"/>
      <c r="F73" s="39">
        <v>0.3</v>
      </c>
      <c r="G73" s="4">
        <v>0</v>
      </c>
      <c r="H73" s="108" t="s">
        <v>85</v>
      </c>
      <c r="I73" s="38">
        <f t="shared" si="1"/>
        <v>0</v>
      </c>
      <c r="J73" s="38">
        <f t="shared" si="2"/>
        <v>0</v>
      </c>
      <c r="K73" s="101"/>
      <c r="L73" s="101"/>
      <c r="M73" s="101"/>
      <c r="N73" s="101"/>
      <c r="O73" s="101"/>
    </row>
    <row r="74" spans="2:15" ht="18" x14ac:dyDescent="0.2">
      <c r="B74" s="131" t="s">
        <v>58</v>
      </c>
      <c r="C74" s="131"/>
      <c r="D74" s="131"/>
      <c r="E74" s="131"/>
      <c r="F74" s="39">
        <v>0.5</v>
      </c>
      <c r="G74" s="4">
        <v>0</v>
      </c>
      <c r="H74" s="108" t="s">
        <v>85</v>
      </c>
      <c r="I74" s="38">
        <f t="shared" si="1"/>
        <v>0</v>
      </c>
      <c r="J74" s="38">
        <f t="shared" si="2"/>
        <v>0</v>
      </c>
      <c r="K74" s="101"/>
      <c r="L74" s="101"/>
      <c r="M74" s="101"/>
      <c r="N74" s="101"/>
      <c r="O74" s="101"/>
    </row>
    <row r="75" spans="2:15" ht="18" x14ac:dyDescent="0.2">
      <c r="B75" s="130" t="s">
        <v>45</v>
      </c>
      <c r="C75" s="130"/>
      <c r="D75" s="130"/>
      <c r="E75" s="130"/>
      <c r="F75" s="39">
        <v>0.6</v>
      </c>
      <c r="G75" s="4">
        <v>0</v>
      </c>
      <c r="H75" s="108" t="s">
        <v>85</v>
      </c>
      <c r="I75" s="38">
        <f t="shared" si="1"/>
        <v>0</v>
      </c>
      <c r="J75" s="38">
        <f t="shared" si="2"/>
        <v>0</v>
      </c>
      <c r="K75" s="40"/>
      <c r="L75" s="101"/>
      <c r="M75" s="101"/>
      <c r="N75" s="101"/>
      <c r="O75" s="101"/>
    </row>
    <row r="76" spans="2:15" ht="18" x14ac:dyDescent="0.2">
      <c r="B76" s="131" t="s">
        <v>59</v>
      </c>
      <c r="C76" s="131"/>
      <c r="D76" s="131"/>
      <c r="E76" s="131"/>
      <c r="F76" s="39">
        <v>2.1</v>
      </c>
      <c r="G76" s="4">
        <v>0</v>
      </c>
      <c r="H76" s="108" t="s">
        <v>85</v>
      </c>
      <c r="I76" s="38">
        <f t="shared" si="1"/>
        <v>0</v>
      </c>
      <c r="J76" s="38">
        <f t="shared" si="2"/>
        <v>0</v>
      </c>
      <c r="K76" s="101"/>
      <c r="L76" s="101"/>
      <c r="M76" s="101"/>
      <c r="N76" s="101"/>
      <c r="O76" s="101"/>
    </row>
    <row r="77" spans="2:15" ht="18" x14ac:dyDescent="0.2">
      <c r="B77" s="131" t="s">
        <v>3</v>
      </c>
      <c r="C77" s="131"/>
      <c r="D77" s="131"/>
      <c r="E77" s="131"/>
      <c r="F77" s="39">
        <v>0.9</v>
      </c>
      <c r="G77" s="4">
        <v>0</v>
      </c>
      <c r="H77" s="108" t="s">
        <v>85</v>
      </c>
      <c r="I77" s="38">
        <f t="shared" si="1"/>
        <v>0</v>
      </c>
      <c r="J77" s="38">
        <f t="shared" si="2"/>
        <v>0</v>
      </c>
      <c r="K77" s="101"/>
      <c r="L77" s="101"/>
      <c r="M77" s="101"/>
      <c r="N77" s="101"/>
      <c r="O77" s="101"/>
    </row>
    <row r="78" spans="2:15" ht="18" x14ac:dyDescent="0.2">
      <c r="B78" s="131" t="s">
        <v>35</v>
      </c>
      <c r="C78" s="131"/>
      <c r="D78" s="131"/>
      <c r="E78" s="131"/>
      <c r="F78" s="39">
        <v>0.4</v>
      </c>
      <c r="G78" s="4">
        <v>0</v>
      </c>
      <c r="H78" s="108" t="s">
        <v>85</v>
      </c>
      <c r="I78" s="38">
        <f t="shared" si="1"/>
        <v>0</v>
      </c>
      <c r="J78" s="38">
        <f t="shared" si="2"/>
        <v>0</v>
      </c>
      <c r="K78" s="101"/>
      <c r="L78" s="101"/>
      <c r="M78" s="101"/>
      <c r="N78" s="101"/>
      <c r="O78" s="101"/>
    </row>
    <row r="79" spans="2:15" ht="18" customHeight="1" x14ac:dyDescent="0.2">
      <c r="B79" s="130" t="s">
        <v>73</v>
      </c>
      <c r="C79" s="130"/>
      <c r="D79" s="130"/>
      <c r="E79" s="130"/>
      <c r="F79" s="39">
        <v>0.8</v>
      </c>
      <c r="G79" s="4">
        <v>0</v>
      </c>
      <c r="H79" s="108" t="s">
        <v>85</v>
      </c>
      <c r="I79" s="38">
        <f t="shared" si="1"/>
        <v>0</v>
      </c>
      <c r="J79" s="38">
        <f t="shared" si="2"/>
        <v>0</v>
      </c>
      <c r="K79" s="101"/>
      <c r="L79" s="101"/>
      <c r="M79" s="101"/>
      <c r="N79" s="101"/>
      <c r="O79" s="101"/>
    </row>
    <row r="80" spans="2:15" ht="18" customHeight="1" x14ac:dyDescent="0.2">
      <c r="B80" s="131" t="s">
        <v>37</v>
      </c>
      <c r="C80" s="131"/>
      <c r="D80" s="131"/>
      <c r="E80" s="131"/>
      <c r="F80" s="39">
        <v>2.8</v>
      </c>
      <c r="G80" s="4">
        <v>0</v>
      </c>
      <c r="H80" s="108" t="s">
        <v>85</v>
      </c>
      <c r="I80" s="38">
        <f t="shared" si="1"/>
        <v>0</v>
      </c>
      <c r="J80" s="38">
        <f t="shared" si="2"/>
        <v>0</v>
      </c>
      <c r="K80" s="101"/>
      <c r="L80" s="101"/>
      <c r="M80" s="101"/>
      <c r="N80" s="101"/>
      <c r="O80" s="101"/>
    </row>
    <row r="81" spans="2:15" ht="18" customHeight="1" x14ac:dyDescent="0.2">
      <c r="B81" s="130" t="s">
        <v>61</v>
      </c>
      <c r="C81" s="130"/>
      <c r="D81" s="130"/>
      <c r="E81" s="130"/>
      <c r="F81" s="39">
        <v>2</v>
      </c>
      <c r="G81" s="4">
        <v>0</v>
      </c>
      <c r="H81" s="108" t="s">
        <v>85</v>
      </c>
      <c r="I81" s="38">
        <f t="shared" si="1"/>
        <v>0</v>
      </c>
      <c r="J81" s="38">
        <f t="shared" si="2"/>
        <v>0</v>
      </c>
      <c r="K81" s="101"/>
      <c r="L81" s="101"/>
      <c r="M81" s="101"/>
      <c r="N81" s="101"/>
      <c r="O81" s="101"/>
    </row>
    <row r="82" spans="2:15" ht="18" customHeight="1" x14ac:dyDescent="0.2">
      <c r="B82" s="130" t="s">
        <v>60</v>
      </c>
      <c r="C82" s="130"/>
      <c r="D82" s="130"/>
      <c r="E82" s="130"/>
      <c r="F82" s="39">
        <v>1.5</v>
      </c>
      <c r="G82" s="4">
        <v>0</v>
      </c>
      <c r="H82" s="108" t="s">
        <v>85</v>
      </c>
      <c r="I82" s="38">
        <f t="shared" si="1"/>
        <v>0</v>
      </c>
      <c r="J82" s="38">
        <f t="shared" si="2"/>
        <v>0</v>
      </c>
      <c r="K82" s="101"/>
      <c r="L82" s="101"/>
      <c r="M82" s="101"/>
      <c r="N82" s="101"/>
      <c r="O82" s="101"/>
    </row>
    <row r="83" spans="2:15" ht="18" x14ac:dyDescent="0.2">
      <c r="B83" s="131" t="s">
        <v>39</v>
      </c>
      <c r="C83" s="131"/>
      <c r="D83" s="131"/>
      <c r="E83" s="131"/>
      <c r="F83" s="39">
        <v>1.5</v>
      </c>
      <c r="G83" s="4">
        <v>0</v>
      </c>
      <c r="H83" s="108" t="s">
        <v>85</v>
      </c>
      <c r="I83" s="38">
        <f t="shared" si="1"/>
        <v>0</v>
      </c>
      <c r="J83" s="38">
        <f t="shared" si="2"/>
        <v>0</v>
      </c>
      <c r="K83" s="40"/>
      <c r="L83" s="101"/>
      <c r="M83" s="101"/>
      <c r="N83" s="101"/>
      <c r="O83" s="101"/>
    </row>
    <row r="84" spans="2:15" ht="18" x14ac:dyDescent="0.2">
      <c r="B84" s="131" t="s">
        <v>62</v>
      </c>
      <c r="C84" s="131"/>
      <c r="D84" s="131"/>
      <c r="E84" s="131"/>
      <c r="F84" s="39">
        <v>0.3</v>
      </c>
      <c r="G84" s="4">
        <v>0</v>
      </c>
      <c r="H84" s="108" t="s">
        <v>85</v>
      </c>
      <c r="I84" s="38">
        <f t="shared" si="1"/>
        <v>0</v>
      </c>
      <c r="J84" s="38">
        <f t="shared" si="2"/>
        <v>0</v>
      </c>
      <c r="K84" s="101"/>
      <c r="L84" s="101"/>
      <c r="M84" s="101"/>
      <c r="N84" s="101"/>
      <c r="O84" s="101"/>
    </row>
    <row r="85" spans="2:15" ht="18" x14ac:dyDescent="0.2">
      <c r="B85" s="131" t="s">
        <v>63</v>
      </c>
      <c r="C85" s="131"/>
      <c r="D85" s="131"/>
      <c r="E85" s="131"/>
      <c r="F85" s="39">
        <v>1.5</v>
      </c>
      <c r="G85" s="4">
        <v>0</v>
      </c>
      <c r="H85" s="108" t="s">
        <v>85</v>
      </c>
      <c r="I85" s="38">
        <f t="shared" si="1"/>
        <v>0</v>
      </c>
      <c r="J85" s="38">
        <f t="shared" si="2"/>
        <v>0</v>
      </c>
      <c r="K85" s="101"/>
      <c r="L85" s="101"/>
      <c r="M85" s="101"/>
      <c r="N85" s="101"/>
      <c r="O85" s="101"/>
    </row>
    <row r="86" spans="2:15" ht="18" x14ac:dyDescent="0.2">
      <c r="B86" s="131" t="s">
        <v>64</v>
      </c>
      <c r="C86" s="131"/>
      <c r="D86" s="131"/>
      <c r="E86" s="131"/>
      <c r="F86" s="39">
        <v>0.6</v>
      </c>
      <c r="G86" s="4">
        <v>0</v>
      </c>
      <c r="H86" s="108" t="s">
        <v>85</v>
      </c>
      <c r="I86" s="38">
        <f t="shared" si="1"/>
        <v>0</v>
      </c>
      <c r="J86" s="38">
        <f t="shared" si="2"/>
        <v>0</v>
      </c>
      <c r="K86" s="101"/>
      <c r="L86" s="101"/>
      <c r="M86" s="101"/>
      <c r="N86" s="101"/>
      <c r="O86" s="101"/>
    </row>
    <row r="87" spans="2:15" ht="18" x14ac:dyDescent="0.2">
      <c r="B87" s="131" t="s">
        <v>65</v>
      </c>
      <c r="C87" s="131"/>
      <c r="D87" s="131"/>
      <c r="E87" s="131"/>
      <c r="F87" s="39">
        <v>0.4</v>
      </c>
      <c r="G87" s="4">
        <v>0</v>
      </c>
      <c r="H87" s="108" t="s">
        <v>85</v>
      </c>
      <c r="I87" s="38">
        <f t="shared" si="1"/>
        <v>0</v>
      </c>
      <c r="J87" s="38">
        <f t="shared" si="2"/>
        <v>0</v>
      </c>
      <c r="K87" s="101"/>
      <c r="L87" s="101"/>
      <c r="M87" s="101"/>
      <c r="N87" s="101"/>
      <c r="O87" s="101"/>
    </row>
    <row r="88" spans="2:15" ht="18" x14ac:dyDescent="0.2">
      <c r="B88" s="130" t="s">
        <v>40</v>
      </c>
      <c r="C88" s="130"/>
      <c r="D88" s="130"/>
      <c r="E88" s="130"/>
      <c r="F88" s="39">
        <v>2.1</v>
      </c>
      <c r="G88" s="4">
        <v>0</v>
      </c>
      <c r="H88" s="108" t="s">
        <v>85</v>
      </c>
      <c r="I88" s="38">
        <f t="shared" si="1"/>
        <v>0</v>
      </c>
      <c r="J88" s="38">
        <f t="shared" si="2"/>
        <v>0</v>
      </c>
      <c r="K88" s="42" t="s">
        <v>69</v>
      </c>
      <c r="L88" s="101"/>
      <c r="M88" s="101"/>
      <c r="N88" s="101"/>
      <c r="O88" s="101"/>
    </row>
    <row r="89" spans="2:15" ht="18" x14ac:dyDescent="0.2">
      <c r="B89" s="131" t="s">
        <v>66</v>
      </c>
      <c r="C89" s="131"/>
      <c r="D89" s="131"/>
      <c r="E89" s="131"/>
      <c r="F89" s="39">
        <v>0.3</v>
      </c>
      <c r="G89" s="4">
        <v>0</v>
      </c>
      <c r="H89" s="108" t="s">
        <v>85</v>
      </c>
      <c r="I89" s="38">
        <f t="shared" si="1"/>
        <v>0</v>
      </c>
      <c r="J89" s="38">
        <f t="shared" si="2"/>
        <v>0</v>
      </c>
      <c r="K89" s="48" t="s">
        <v>82</v>
      </c>
      <c r="L89" s="101"/>
      <c r="M89" s="101"/>
      <c r="N89" s="101"/>
      <c r="O89" s="101"/>
    </row>
    <row r="90" spans="2:15" ht="18.75" thickBot="1" x14ac:dyDescent="0.3">
      <c r="B90" s="130" t="s">
        <v>67</v>
      </c>
      <c r="C90" s="130"/>
      <c r="D90" s="130"/>
      <c r="E90" s="130"/>
      <c r="F90" s="39">
        <v>0.3</v>
      </c>
      <c r="G90" s="6">
        <v>0</v>
      </c>
      <c r="H90" s="109" t="s">
        <v>85</v>
      </c>
      <c r="I90" s="38">
        <f t="shared" si="1"/>
        <v>0</v>
      </c>
      <c r="J90" s="38">
        <f t="shared" si="2"/>
        <v>0</v>
      </c>
      <c r="K90" s="43" t="s">
        <v>68</v>
      </c>
      <c r="L90" s="44"/>
      <c r="M90" s="44"/>
      <c r="N90" s="44"/>
      <c r="O90" s="45">
        <f>SUM(I60:I90)</f>
        <v>0</v>
      </c>
    </row>
    <row r="91" spans="2:15" ht="10.5" customHeight="1" x14ac:dyDescent="0.2">
      <c r="B91" s="101"/>
      <c r="C91" s="101"/>
      <c r="D91" s="101"/>
      <c r="E91" s="177"/>
      <c r="F91" s="177"/>
      <c r="G91" s="177"/>
      <c r="H91" s="177"/>
      <c r="I91" s="177"/>
      <c r="J91" s="97"/>
      <c r="K91" s="101"/>
      <c r="L91" s="101"/>
      <c r="M91" s="101"/>
      <c r="N91" s="101"/>
      <c r="O91" s="101"/>
    </row>
    <row r="92" spans="2:15" s="2" customFormat="1" ht="23.25" customHeight="1" x14ac:dyDescent="0.2">
      <c r="B92" s="128" t="s">
        <v>108</v>
      </c>
      <c r="C92" s="128"/>
      <c r="D92" s="128"/>
      <c r="E92" s="128"/>
      <c r="F92" s="57"/>
      <c r="G92" s="57"/>
      <c r="H92" s="57"/>
      <c r="I92" s="57"/>
      <c r="J92" s="57"/>
      <c r="K92" s="49" t="s">
        <v>84</v>
      </c>
      <c r="L92" s="57"/>
      <c r="M92" s="57"/>
      <c r="N92" s="57"/>
      <c r="O92" s="57"/>
    </row>
    <row r="93" spans="2:15" s="2" customFormat="1" ht="21.75" thickBot="1" x14ac:dyDescent="0.3">
      <c r="B93" s="128" t="s">
        <v>92</v>
      </c>
      <c r="C93" s="128"/>
      <c r="D93" s="128"/>
      <c r="E93" s="128"/>
      <c r="F93" s="57"/>
      <c r="G93" s="57"/>
      <c r="H93" s="57"/>
      <c r="I93" s="57"/>
      <c r="J93" s="57"/>
      <c r="K93" s="43" t="s">
        <v>43</v>
      </c>
      <c r="L93" s="50"/>
      <c r="M93" s="50"/>
      <c r="N93" s="51"/>
      <c r="O93" s="45">
        <f>SUM(J60:J90)</f>
        <v>0</v>
      </c>
    </row>
    <row r="94" spans="2:15" s="2" customFormat="1" ht="20.25" thickTop="1" x14ac:dyDescent="0.2">
      <c r="B94" s="175" t="s">
        <v>98</v>
      </c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N94" s="175"/>
      <c r="O94" s="176"/>
    </row>
    <row r="95" spans="2:15" s="2" customFormat="1" ht="23.25" customHeight="1" x14ac:dyDescent="0.2">
      <c r="B95" s="128" t="s">
        <v>93</v>
      </c>
      <c r="C95" s="128"/>
      <c r="D95" s="128"/>
      <c r="E95" s="128"/>
      <c r="F95" s="129"/>
      <c r="G95" s="129"/>
      <c r="H95" s="96"/>
      <c r="I95" s="96"/>
      <c r="J95" s="96"/>
      <c r="K95" s="96"/>
      <c r="L95" s="96"/>
      <c r="M95" s="96"/>
      <c r="N95" s="96"/>
      <c r="O95" s="96"/>
    </row>
    <row r="96" spans="2:15" s="2" customFormat="1" ht="24.75" customHeight="1" x14ac:dyDescent="0.2">
      <c r="B96" s="128" t="s">
        <v>95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9"/>
    </row>
    <row r="97" spans="2:15" s="2" customFormat="1" ht="24" customHeight="1" x14ac:dyDescent="0.2">
      <c r="B97" s="128" t="s">
        <v>94</v>
      </c>
      <c r="C97" s="128"/>
      <c r="D97" s="128"/>
      <c r="E97" s="128"/>
      <c r="F97" s="129"/>
      <c r="G97" s="129"/>
      <c r="H97" s="129"/>
      <c r="I97" s="96"/>
      <c r="J97" s="96"/>
      <c r="K97" s="96"/>
      <c r="L97" s="96"/>
      <c r="M97" s="96"/>
      <c r="N97" s="96"/>
      <c r="O97" s="96"/>
    </row>
  </sheetData>
  <sheetProtection algorithmName="SHA-512" hashValue="/yEqPcYz1RtPFQfi+DQT2u/F2jyRxGylPAFNhM6cVnbwqP3sBenG4DBzPTNzbHpQ/KVtvaCoML/Regen7xf7qA==" saltValue="VgqRskDHQVPWFUQlNE3xSg==" spinCount="100000" sheet="1" selectLockedCells="1"/>
  <mergeCells count="88">
    <mergeCell ref="N16:O16"/>
    <mergeCell ref="B34:E34"/>
    <mergeCell ref="F34:O34"/>
    <mergeCell ref="N18:O18"/>
    <mergeCell ref="E19:O19"/>
    <mergeCell ref="E20:O20"/>
    <mergeCell ref="N21:O21"/>
    <mergeCell ref="E23:O23"/>
    <mergeCell ref="N31:O31"/>
    <mergeCell ref="E24:O24"/>
    <mergeCell ref="N25:O25"/>
    <mergeCell ref="N26:O26"/>
    <mergeCell ref="N27:O27"/>
    <mergeCell ref="N28:O28"/>
    <mergeCell ref="B61:E61"/>
    <mergeCell ref="B63:E63"/>
    <mergeCell ref="B97:H97"/>
    <mergeCell ref="B96:O96"/>
    <mergeCell ref="N17:O17"/>
    <mergeCell ref="B42:O42"/>
    <mergeCell ref="B43:O43"/>
    <mergeCell ref="B44:E44"/>
    <mergeCell ref="F35:O35"/>
    <mergeCell ref="I37:O37"/>
    <mergeCell ref="B94:O94"/>
    <mergeCell ref="B62:E62"/>
    <mergeCell ref="B72:E72"/>
    <mergeCell ref="B93:E93"/>
    <mergeCell ref="B90:E90"/>
    <mergeCell ref="E91:I91"/>
    <mergeCell ref="B66:E66"/>
    <mergeCell ref="B67:E67"/>
    <mergeCell ref="B70:E70"/>
    <mergeCell ref="B64:E64"/>
    <mergeCell ref="B65:E65"/>
    <mergeCell ref="E37:G37"/>
    <mergeCell ref="E38:G38"/>
    <mergeCell ref="E39:G39"/>
    <mergeCell ref="E40:G40"/>
    <mergeCell ref="K55:M55"/>
    <mergeCell ref="B47:E47"/>
    <mergeCell ref="B48:E48"/>
    <mergeCell ref="B50:E50"/>
    <mergeCell ref="B51:E51"/>
    <mergeCell ref="B49:E49"/>
    <mergeCell ref="B55:E55"/>
    <mergeCell ref="I38:O38"/>
    <mergeCell ref="I39:O39"/>
    <mergeCell ref="I40:O40"/>
    <mergeCell ref="B60:E60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77:E77"/>
    <mergeCell ref="B68:E68"/>
    <mergeCell ref="B69:E69"/>
    <mergeCell ref="B71:E71"/>
    <mergeCell ref="B74:E74"/>
    <mergeCell ref="B76:E76"/>
    <mergeCell ref="B95:G95"/>
    <mergeCell ref="B73:E73"/>
    <mergeCell ref="B75:E75"/>
    <mergeCell ref="B78:E78"/>
    <mergeCell ref="B79:E79"/>
    <mergeCell ref="B80:E80"/>
    <mergeCell ref="B83:E83"/>
    <mergeCell ref="B84:E84"/>
    <mergeCell ref="B85:E85"/>
    <mergeCell ref="B86:E86"/>
    <mergeCell ref="B81:E81"/>
    <mergeCell ref="B82:E82"/>
    <mergeCell ref="B89:E89"/>
    <mergeCell ref="B88:E88"/>
    <mergeCell ref="B87:E87"/>
    <mergeCell ref="B92:E92"/>
    <mergeCell ref="I1:O1"/>
    <mergeCell ref="I2:O2"/>
    <mergeCell ref="I3:O3"/>
    <mergeCell ref="I4:O4"/>
    <mergeCell ref="I5:O5"/>
  </mergeCells>
  <conditionalFormatting sqref="G64">
    <cfRule type="cellIs" dxfId="82" priority="537" operator="greaterThanOrEqual">
      <formula>F64</formula>
    </cfRule>
  </conditionalFormatting>
  <conditionalFormatting sqref="G65">
    <cfRule type="cellIs" dxfId="81" priority="536" operator="greaterThanOrEqual">
      <formula>F65</formula>
    </cfRule>
  </conditionalFormatting>
  <conditionalFormatting sqref="G66">
    <cfRule type="cellIs" dxfId="80" priority="535" operator="greaterThanOrEqual">
      <formula>F66</formula>
    </cfRule>
  </conditionalFormatting>
  <conditionalFormatting sqref="G67">
    <cfRule type="cellIs" dxfId="79" priority="534" operator="greaterThanOrEqual">
      <formula>F67</formula>
    </cfRule>
  </conditionalFormatting>
  <conditionalFormatting sqref="G70">
    <cfRule type="cellIs" dxfId="78" priority="533" operator="greaterThanOrEqual">
      <formula>F70</formula>
    </cfRule>
  </conditionalFormatting>
  <conditionalFormatting sqref="G73">
    <cfRule type="cellIs" dxfId="77" priority="526" operator="greaterThanOrEqual">
      <formula>F73</formula>
    </cfRule>
  </conditionalFormatting>
  <conditionalFormatting sqref="G80">
    <cfRule type="cellIs" dxfId="76" priority="524" operator="greaterThanOrEqual">
      <formula>F80</formula>
    </cfRule>
  </conditionalFormatting>
  <conditionalFormatting sqref="G83">
    <cfRule type="cellIs" dxfId="75" priority="523" operator="greaterThanOrEqual">
      <formula>F83</formula>
    </cfRule>
  </conditionalFormatting>
  <conditionalFormatting sqref="G84">
    <cfRule type="cellIs" dxfId="74" priority="522" operator="greaterThanOrEqual">
      <formula>F84</formula>
    </cfRule>
  </conditionalFormatting>
  <conditionalFormatting sqref="G85">
    <cfRule type="cellIs" dxfId="73" priority="521" operator="greaterThanOrEqual">
      <formula>F85</formula>
    </cfRule>
  </conditionalFormatting>
  <conditionalFormatting sqref="G86">
    <cfRule type="cellIs" dxfId="72" priority="520" operator="greaterThanOrEqual">
      <formula>F86</formula>
    </cfRule>
  </conditionalFormatting>
  <conditionalFormatting sqref="G87">
    <cfRule type="cellIs" dxfId="71" priority="519" operator="greaterThanOrEqual">
      <formula>F87</formula>
    </cfRule>
  </conditionalFormatting>
  <conditionalFormatting sqref="G88">
    <cfRule type="cellIs" dxfId="70" priority="517" operator="greaterThanOrEqual">
      <formula>F88</formula>
    </cfRule>
  </conditionalFormatting>
  <conditionalFormatting sqref="G89">
    <cfRule type="cellIs" dxfId="69" priority="516" operator="greaterThanOrEqual">
      <formula>F89</formula>
    </cfRule>
  </conditionalFormatting>
  <conditionalFormatting sqref="G90">
    <cfRule type="cellIs" dxfId="68" priority="513" operator="greaterThanOrEqual">
      <formula>F90</formula>
    </cfRule>
  </conditionalFormatting>
  <conditionalFormatting sqref="G48">
    <cfRule type="cellIs" dxfId="67" priority="512" operator="greaterThanOrEqual">
      <formula>F48</formula>
    </cfRule>
  </conditionalFormatting>
  <conditionalFormatting sqref="G50">
    <cfRule type="cellIs" dxfId="66" priority="511" operator="greaterThanOrEqual">
      <formula>F50</formula>
    </cfRule>
  </conditionalFormatting>
  <conditionalFormatting sqref="G51">
    <cfRule type="cellIs" dxfId="65" priority="510" operator="greaterThanOrEqual">
      <formula>F51</formula>
    </cfRule>
  </conditionalFormatting>
  <conditionalFormatting sqref="G52">
    <cfRule type="cellIs" dxfId="64" priority="508" operator="greaterThanOrEqual">
      <formula>F52</formula>
    </cfRule>
  </conditionalFormatting>
  <conditionalFormatting sqref="G60">
    <cfRule type="cellIs" dxfId="63" priority="506" operator="greaterThanOrEqual">
      <formula>F60</formula>
    </cfRule>
  </conditionalFormatting>
  <conditionalFormatting sqref="G61">
    <cfRule type="cellIs" dxfId="62" priority="505" operator="greaterThanOrEqual">
      <formula>F61</formula>
    </cfRule>
  </conditionalFormatting>
  <conditionalFormatting sqref="G47">
    <cfRule type="cellIs" dxfId="61" priority="502" operator="notEqual">
      <formula>F47</formula>
    </cfRule>
  </conditionalFormatting>
  <conditionalFormatting sqref="O55">
    <cfRule type="cellIs" dxfId="60" priority="501" operator="lessThan">
      <formula>4</formula>
    </cfRule>
  </conditionalFormatting>
  <conditionalFormatting sqref="O90">
    <cfRule type="cellIs" dxfId="59" priority="500" operator="lessThan">
      <formula>21</formula>
    </cfRule>
  </conditionalFormatting>
  <conditionalFormatting sqref="G75">
    <cfRule type="cellIs" dxfId="58" priority="499" operator="greaterThanOrEqual">
      <formula>F75</formula>
    </cfRule>
  </conditionalFormatting>
  <conditionalFormatting sqref="G78">
    <cfRule type="cellIs" dxfId="57" priority="498" operator="greaterThanOrEqual">
      <formula>F78</formula>
    </cfRule>
  </conditionalFormatting>
  <conditionalFormatting sqref="G79">
    <cfRule type="cellIs" dxfId="56" priority="497" operator="greaterThanOrEqual">
      <formula>F79</formula>
    </cfRule>
  </conditionalFormatting>
  <conditionalFormatting sqref="G49">
    <cfRule type="cellIs" dxfId="55" priority="170" operator="greaterThanOrEqual">
      <formula>F49</formula>
    </cfRule>
  </conditionalFormatting>
  <conditionalFormatting sqref="G63">
    <cfRule type="cellIs" dxfId="54" priority="168" operator="greaterThanOrEqual">
      <formula>F63</formula>
    </cfRule>
  </conditionalFormatting>
  <conditionalFormatting sqref="G59">
    <cfRule type="expression" dxfId="53" priority="166">
      <formula>IF(G59&lt;&gt;F59,TRUE,FALSE)</formula>
    </cfRule>
  </conditionalFormatting>
  <conditionalFormatting sqref="G62">
    <cfRule type="cellIs" dxfId="52" priority="162" operator="greaterThanOrEqual">
      <formula>F62</formula>
    </cfRule>
  </conditionalFormatting>
  <conditionalFormatting sqref="G72">
    <cfRule type="cellIs" dxfId="51" priority="128" operator="greaterThanOrEqual">
      <formula>F72</formula>
    </cfRule>
  </conditionalFormatting>
  <conditionalFormatting sqref="G77">
    <cfRule type="cellIs" dxfId="50" priority="126" operator="greaterThanOrEqual">
      <formula>F77</formula>
    </cfRule>
  </conditionalFormatting>
  <conditionalFormatting sqref="G68">
    <cfRule type="cellIs" dxfId="49" priority="123" operator="greaterThanOrEqual">
      <formula>F68</formula>
    </cfRule>
  </conditionalFormatting>
  <conditionalFormatting sqref="G69">
    <cfRule type="cellIs" dxfId="48" priority="121" operator="greaterThanOrEqual">
      <formula>F69</formula>
    </cfRule>
  </conditionalFormatting>
  <conditionalFormatting sqref="G71">
    <cfRule type="cellIs" dxfId="47" priority="119" operator="greaterThanOrEqual">
      <formula>F71</formula>
    </cfRule>
  </conditionalFormatting>
  <conditionalFormatting sqref="G74">
    <cfRule type="cellIs" dxfId="46" priority="117" operator="greaterThanOrEqual">
      <formula>F74</formula>
    </cfRule>
  </conditionalFormatting>
  <conditionalFormatting sqref="G76">
    <cfRule type="cellIs" dxfId="45" priority="115" operator="greaterThanOrEqual">
      <formula>F76</formula>
    </cfRule>
  </conditionalFormatting>
  <conditionalFormatting sqref="G81">
    <cfRule type="cellIs" dxfId="44" priority="113" operator="greaterThanOrEqual">
      <formula>F81</formula>
    </cfRule>
  </conditionalFormatting>
  <conditionalFormatting sqref="G82">
    <cfRule type="cellIs" dxfId="43" priority="111" operator="greaterThanOrEqual">
      <formula>F82</formula>
    </cfRule>
  </conditionalFormatting>
  <conditionalFormatting sqref="G53">
    <cfRule type="cellIs" dxfId="42" priority="107" operator="greaterThanOrEqual">
      <formula>F53</formula>
    </cfRule>
  </conditionalFormatting>
  <conditionalFormatting sqref="G54">
    <cfRule type="cellIs" dxfId="41" priority="105" operator="greaterThanOrEqual">
      <formula>F54</formula>
    </cfRule>
  </conditionalFormatting>
  <conditionalFormatting sqref="G55">
    <cfRule type="cellIs" dxfId="40" priority="104" operator="greaterThanOrEqual">
      <formula>F55</formula>
    </cfRule>
  </conditionalFormatting>
  <conditionalFormatting sqref="G56">
    <cfRule type="cellIs" dxfId="39" priority="103" operator="greaterThanOrEqual">
      <formula>F56</formula>
    </cfRule>
  </conditionalFormatting>
  <conditionalFormatting sqref="G57">
    <cfRule type="cellIs" dxfId="38" priority="101" operator="greaterThanOrEqual">
      <formula>F57</formula>
    </cfRule>
  </conditionalFormatting>
  <conditionalFormatting sqref="G58">
    <cfRule type="cellIs" dxfId="37" priority="100" operator="greaterThanOrEqual">
      <formula>F58</formula>
    </cfRule>
  </conditionalFormatting>
  <conditionalFormatting sqref="H48">
    <cfRule type="containsText" dxfId="36" priority="95" operator="containsText" text="UG 14/12 wählen !">
      <formula>NOT(ISERROR(SEARCH("UG 14/12 wählen !",H48)))</formula>
    </cfRule>
  </conditionalFormatting>
  <conditionalFormatting sqref="H49">
    <cfRule type="containsText" dxfId="35" priority="38" operator="containsText" text="UG 14/12 wählen !">
      <formula>NOT(ISERROR(SEARCH("UG 14/12 wählen !",H49)))</formula>
    </cfRule>
  </conditionalFormatting>
  <conditionalFormatting sqref="H50">
    <cfRule type="containsText" dxfId="34" priority="37" operator="containsText" text="UG 14/12 wählen !">
      <formula>NOT(ISERROR(SEARCH("UG 14/12 wählen !",H50)))</formula>
    </cfRule>
  </conditionalFormatting>
  <conditionalFormatting sqref="H51">
    <cfRule type="containsText" dxfId="33" priority="36" operator="containsText" text="UG 14/12 wählen !">
      <formula>NOT(ISERROR(SEARCH("UG 14/12 wählen !",H51)))</formula>
    </cfRule>
  </conditionalFormatting>
  <conditionalFormatting sqref="H52">
    <cfRule type="containsText" dxfId="32" priority="35" operator="containsText" text="UG 14/12 wählen !">
      <formula>NOT(ISERROR(SEARCH("UG 14/12 wählen !",H52)))</formula>
    </cfRule>
  </conditionalFormatting>
  <conditionalFormatting sqref="H53">
    <cfRule type="containsText" dxfId="31" priority="34" operator="containsText" text="UG 14/12 wählen !">
      <formula>NOT(ISERROR(SEARCH("UG 14/12 wählen !",H53)))</formula>
    </cfRule>
  </conditionalFormatting>
  <conditionalFormatting sqref="H60">
    <cfRule type="containsText" dxfId="30" priority="33" operator="containsText" text="UG 14/12 wählen !">
      <formula>NOT(ISERROR(SEARCH("UG 14/12 wählen !",H60)))</formula>
    </cfRule>
  </conditionalFormatting>
  <conditionalFormatting sqref="H61">
    <cfRule type="containsText" dxfId="29" priority="32" operator="containsText" text="UG 14/12 wählen !">
      <formula>NOT(ISERROR(SEARCH("UG 14/12 wählen !",H61)))</formula>
    </cfRule>
  </conditionalFormatting>
  <conditionalFormatting sqref="H62">
    <cfRule type="containsText" dxfId="28" priority="31" operator="containsText" text="UG 14/12 wählen !">
      <formula>NOT(ISERROR(SEARCH("UG 14/12 wählen !",H62)))</formula>
    </cfRule>
  </conditionalFormatting>
  <conditionalFormatting sqref="H63">
    <cfRule type="containsText" dxfId="27" priority="30" operator="containsText" text="UG 14/12 wählen !">
      <formula>NOT(ISERROR(SEARCH("UG 14/12 wählen !",H63)))</formula>
    </cfRule>
  </conditionalFormatting>
  <conditionalFormatting sqref="H64">
    <cfRule type="containsText" dxfId="26" priority="29" operator="containsText" text="UG 14/12 wählen !">
      <formula>NOT(ISERROR(SEARCH("UG 14/12 wählen !",H64)))</formula>
    </cfRule>
  </conditionalFormatting>
  <conditionalFormatting sqref="H65">
    <cfRule type="containsText" dxfId="25" priority="26" operator="containsText" text="UG 14/12 wählen !">
      <formula>NOT(ISERROR(SEARCH("UG 14/12 wählen !",H65)))</formula>
    </cfRule>
  </conditionalFormatting>
  <conditionalFormatting sqref="H66">
    <cfRule type="containsText" dxfId="24" priority="25" operator="containsText" text="UG 14/12 wählen !">
      <formula>NOT(ISERROR(SEARCH("UG 14/12 wählen !",H66)))</formula>
    </cfRule>
  </conditionalFormatting>
  <conditionalFormatting sqref="H67">
    <cfRule type="containsText" dxfId="23" priority="24" operator="containsText" text="UG 14/12 wählen !">
      <formula>NOT(ISERROR(SEARCH("UG 14/12 wählen !",H67)))</formula>
    </cfRule>
  </conditionalFormatting>
  <conditionalFormatting sqref="H68">
    <cfRule type="containsText" dxfId="22" priority="23" operator="containsText" text="UG 14/12 wählen !">
      <formula>NOT(ISERROR(SEARCH("UG 14/12 wählen !",H68)))</formula>
    </cfRule>
  </conditionalFormatting>
  <conditionalFormatting sqref="H69">
    <cfRule type="containsText" dxfId="21" priority="22" operator="containsText" text="UG 14/12 wählen !">
      <formula>NOT(ISERROR(SEARCH("UG 14/12 wählen !",H69)))</formula>
    </cfRule>
  </conditionalFormatting>
  <conditionalFormatting sqref="H70">
    <cfRule type="containsText" dxfId="20" priority="21" operator="containsText" text="UG 14/12 wählen !">
      <formula>NOT(ISERROR(SEARCH("UG 14/12 wählen !",H70)))</formula>
    </cfRule>
  </conditionalFormatting>
  <conditionalFormatting sqref="H71">
    <cfRule type="containsText" dxfId="19" priority="20" operator="containsText" text="UG 14/12 wählen !">
      <formula>NOT(ISERROR(SEARCH("UG 14/12 wählen !",H71)))</formula>
    </cfRule>
  </conditionalFormatting>
  <conditionalFormatting sqref="H72">
    <cfRule type="containsText" dxfId="18" priority="19" operator="containsText" text="UG 14/12 wählen !">
      <formula>NOT(ISERROR(SEARCH("UG 14/12 wählen !",H72)))</formula>
    </cfRule>
  </conditionalFormatting>
  <conditionalFormatting sqref="H73">
    <cfRule type="containsText" dxfId="17" priority="18" operator="containsText" text="UG 14/12 wählen !">
      <formula>NOT(ISERROR(SEARCH("UG 14/12 wählen !",H73)))</formula>
    </cfRule>
  </conditionalFormatting>
  <conditionalFormatting sqref="H74">
    <cfRule type="containsText" dxfId="16" priority="17" operator="containsText" text="UG 14/12 wählen !">
      <formula>NOT(ISERROR(SEARCH("UG 14/12 wählen !",H74)))</formula>
    </cfRule>
  </conditionalFormatting>
  <conditionalFormatting sqref="H75">
    <cfRule type="containsText" dxfId="15" priority="16" operator="containsText" text="UG 14/12 wählen !">
      <formula>NOT(ISERROR(SEARCH("UG 14/12 wählen !",H75)))</formula>
    </cfRule>
  </conditionalFormatting>
  <conditionalFormatting sqref="H76">
    <cfRule type="containsText" dxfId="14" priority="15" operator="containsText" text="UG 14/12 wählen !">
      <formula>NOT(ISERROR(SEARCH("UG 14/12 wählen !",H76)))</formula>
    </cfRule>
  </conditionalFormatting>
  <conditionalFormatting sqref="H77">
    <cfRule type="containsText" dxfId="13" priority="14" operator="containsText" text="UG 14/12 wählen !">
      <formula>NOT(ISERROR(SEARCH("UG 14/12 wählen !",H77)))</formula>
    </cfRule>
  </conditionalFormatting>
  <conditionalFormatting sqref="H78">
    <cfRule type="containsText" dxfId="12" priority="13" operator="containsText" text="UG 14/12 wählen !">
      <formula>NOT(ISERROR(SEARCH("UG 14/12 wählen !",H78)))</formula>
    </cfRule>
  </conditionalFormatting>
  <conditionalFormatting sqref="H79">
    <cfRule type="containsText" dxfId="11" priority="12" operator="containsText" text="UG 14/12 wählen !">
      <formula>NOT(ISERROR(SEARCH("UG 14/12 wählen !",H79)))</formula>
    </cfRule>
  </conditionalFormatting>
  <conditionalFormatting sqref="H80">
    <cfRule type="containsText" dxfId="10" priority="11" operator="containsText" text="UG 14/12 wählen !">
      <formula>NOT(ISERROR(SEARCH("UG 14/12 wählen !",H80)))</formula>
    </cfRule>
  </conditionalFormatting>
  <conditionalFormatting sqref="H81">
    <cfRule type="containsText" dxfId="9" priority="10" operator="containsText" text="UG 14/12 wählen !">
      <formula>NOT(ISERROR(SEARCH("UG 14/12 wählen !",H81)))</formula>
    </cfRule>
  </conditionalFormatting>
  <conditionalFormatting sqref="H82">
    <cfRule type="containsText" dxfId="8" priority="9" operator="containsText" text="UG 14/12 wählen !">
      <formula>NOT(ISERROR(SEARCH("UG 14/12 wählen !",H82)))</formula>
    </cfRule>
  </conditionalFormatting>
  <conditionalFormatting sqref="H83">
    <cfRule type="containsText" dxfId="7" priority="8" operator="containsText" text="UG 14/12 wählen !">
      <formula>NOT(ISERROR(SEARCH("UG 14/12 wählen !",H83)))</formula>
    </cfRule>
  </conditionalFormatting>
  <conditionalFormatting sqref="H84">
    <cfRule type="containsText" dxfId="6" priority="7" operator="containsText" text="UG 14/12 wählen !">
      <formula>NOT(ISERROR(SEARCH("UG 14/12 wählen !",H84)))</formula>
    </cfRule>
  </conditionalFormatting>
  <conditionalFormatting sqref="H85">
    <cfRule type="containsText" dxfId="5" priority="6" operator="containsText" text="UG 14/12 wählen !">
      <formula>NOT(ISERROR(SEARCH("UG 14/12 wählen !",H85)))</formula>
    </cfRule>
  </conditionalFormatting>
  <conditionalFormatting sqref="H86">
    <cfRule type="containsText" dxfId="4" priority="5" operator="containsText" text="UG 14/12 wählen !">
      <formula>NOT(ISERROR(SEARCH("UG 14/12 wählen !",H86)))</formula>
    </cfRule>
  </conditionalFormatting>
  <conditionalFormatting sqref="H87">
    <cfRule type="containsText" dxfId="3" priority="4" operator="containsText" text="UG 14/12 wählen !">
      <formula>NOT(ISERROR(SEARCH("UG 14/12 wählen !",H87)))</formula>
    </cfRule>
  </conditionalFormatting>
  <conditionalFormatting sqref="H88">
    <cfRule type="containsText" dxfId="2" priority="3" operator="containsText" text="UG 14/12 wählen !">
      <formula>NOT(ISERROR(SEARCH("UG 14/12 wählen !",H88)))</formula>
    </cfRule>
  </conditionalFormatting>
  <conditionalFormatting sqref="H89">
    <cfRule type="containsText" dxfId="1" priority="2" operator="containsText" text="UG 14/12 wählen !">
      <formula>NOT(ISERROR(SEARCH("UG 14/12 wählen !",H89)))</formula>
    </cfRule>
  </conditionalFormatting>
  <conditionalFormatting sqref="H90">
    <cfRule type="containsText" dxfId="0" priority="1" operator="containsText" text="UG 14/12 wählen !">
      <formula>NOT(ISERROR(SEARCH("UG 14/12 wählen !",H90)))</formula>
    </cfRule>
  </conditionalFormatting>
  <dataValidations count="1">
    <dataValidation type="list" allowBlank="1" showInputMessage="1" showErrorMessage="1" sqref="H48:H53 H60:H90" xr:uid="{EF2124D2-926C-4EA7-8B59-52FE4DE39519}">
      <formula1>"UG 14/12 wählen !,UG 14,Ersatz - UG 12"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14 010 1200&amp;C&amp;"Arial,Standard"&amp;12RSM Wegebau 14 [LE BY] - artenreich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2023-01-27T08:16:23Z</cp:lastPrinted>
  <dcterms:created xsi:type="dcterms:W3CDTF">2021-02-02T09:32:40Z</dcterms:created>
  <dcterms:modified xsi:type="dcterms:W3CDTF">2023-02-23T15:27:18Z</dcterms:modified>
</cp:coreProperties>
</file>